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65DBFFD4-2A84-4A02-B3E2-377692DB9A13}" xr6:coauthVersionLast="40" xr6:coauthVersionMax="40" xr10:uidLastSave="{00000000-0000-0000-0000-000000000000}"/>
  <bookViews>
    <workbookView xWindow="2550" yWindow="2040" windowWidth="24615" windowHeight="13560" xr2:uid="{00000000-000D-0000-FFFF-FFFF00000000}"/>
  </bookViews>
  <sheets>
    <sheet name="Rekapitulace stavby" sheetId="1" r:id="rId1"/>
    <sheet name="D.1.4.2 - Vytápění" sheetId="2" r:id="rId2"/>
    <sheet name="Pokyny pro vyplnění" sheetId="3" r:id="rId3"/>
  </sheets>
  <definedNames>
    <definedName name="_xlnm._FilterDatabase" localSheetId="1" hidden="1">'D.1.4.2 - Vytápění'!$C$85:$K$85</definedName>
    <definedName name="_xlnm.Print_Titles" localSheetId="1">'D.1.4.2 - Vytápění'!$85:$85</definedName>
    <definedName name="_xlnm.Print_Titles" localSheetId="0">'Rekapitulace stavby'!$49:$49</definedName>
    <definedName name="_xlnm.Print_Area" localSheetId="1">'D.1.4.2 - Vytápění'!$C$4:$J$36,'D.1.4.2 - Vytápění'!$C$42:$J$67,'D.1.4.2 - Vytápění'!$C$73:$K$265</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workbook>
</file>

<file path=xl/calcChain.xml><?xml version="1.0" encoding="utf-8"?>
<calcChain xmlns="http://schemas.openxmlformats.org/spreadsheetml/2006/main">
  <c r="BK259" i="2" l="1"/>
  <c r="J259" i="2" s="1"/>
  <c r="J66" i="2" s="1"/>
  <c r="AY52" i="1"/>
  <c r="AX52" i="1"/>
  <c r="BI265" i="2"/>
  <c r="BH265" i="2"/>
  <c r="BG265" i="2"/>
  <c r="BF265" i="2"/>
  <c r="T265" i="2"/>
  <c r="R265" i="2"/>
  <c r="P265" i="2"/>
  <c r="BK265" i="2"/>
  <c r="J265" i="2"/>
  <c r="BE265" i="2" s="1"/>
  <c r="BI264" i="2"/>
  <c r="BH264" i="2"/>
  <c r="BG264" i="2"/>
  <c r="BF264" i="2"/>
  <c r="T264" i="2"/>
  <c r="R264" i="2"/>
  <c r="P264" i="2"/>
  <c r="BK264" i="2"/>
  <c r="J264" i="2"/>
  <c r="BE264" i="2" s="1"/>
  <c r="BI263" i="2"/>
  <c r="BH263" i="2"/>
  <c r="BG263" i="2"/>
  <c r="BF263" i="2"/>
  <c r="BE263" i="2"/>
  <c r="T263" i="2"/>
  <c r="R263" i="2"/>
  <c r="P263" i="2"/>
  <c r="BK263" i="2"/>
  <c r="J263" i="2"/>
  <c r="BI261" i="2"/>
  <c r="BH261" i="2"/>
  <c r="BG261" i="2"/>
  <c r="BF261" i="2"/>
  <c r="T261" i="2"/>
  <c r="R261" i="2"/>
  <c r="P261" i="2"/>
  <c r="BK261" i="2"/>
  <c r="J261" i="2"/>
  <c r="BE261" i="2" s="1"/>
  <c r="BI260" i="2"/>
  <c r="BH260" i="2"/>
  <c r="BG260" i="2"/>
  <c r="BF260" i="2"/>
  <c r="T260" i="2"/>
  <c r="T259" i="2" s="1"/>
  <c r="R260" i="2"/>
  <c r="R259" i="2" s="1"/>
  <c r="P260" i="2"/>
  <c r="P259" i="2" s="1"/>
  <c r="BK260" i="2"/>
  <c r="J260" i="2"/>
  <c r="BE260" i="2" s="1"/>
  <c r="BI258" i="2"/>
  <c r="BH258" i="2"/>
  <c r="BG258" i="2"/>
  <c r="BF258" i="2"/>
  <c r="BE258" i="2"/>
  <c r="T258" i="2"/>
  <c r="R258" i="2"/>
  <c r="P258" i="2"/>
  <c r="BK258" i="2"/>
  <c r="J258" i="2"/>
  <c r="BI257" i="2"/>
  <c r="BH257" i="2"/>
  <c r="BG257" i="2"/>
  <c r="BF257" i="2"/>
  <c r="BE257" i="2"/>
  <c r="T257" i="2"/>
  <c r="R257" i="2"/>
  <c r="P257" i="2"/>
  <c r="BK257" i="2"/>
  <c r="J257" i="2"/>
  <c r="BI256" i="2"/>
  <c r="BH256" i="2"/>
  <c r="BG256" i="2"/>
  <c r="BF256" i="2"/>
  <c r="T256" i="2"/>
  <c r="R256" i="2"/>
  <c r="P256" i="2"/>
  <c r="BK256" i="2"/>
  <c r="J256" i="2"/>
  <c r="BE256" i="2" s="1"/>
  <c r="BI254" i="2"/>
  <c r="BH254" i="2"/>
  <c r="BG254" i="2"/>
  <c r="BF254" i="2"/>
  <c r="BE254" i="2"/>
  <c r="T254" i="2"/>
  <c r="R254" i="2"/>
  <c r="P254" i="2"/>
  <c r="BK254" i="2"/>
  <c r="J254" i="2"/>
  <c r="BI252" i="2"/>
  <c r="BH252" i="2"/>
  <c r="BG252" i="2"/>
  <c r="BF252" i="2"/>
  <c r="BE252" i="2"/>
  <c r="T252" i="2"/>
  <c r="R252" i="2"/>
  <c r="P252" i="2"/>
  <c r="BK252" i="2"/>
  <c r="J252" i="2"/>
  <c r="BI251" i="2"/>
  <c r="BH251" i="2"/>
  <c r="BG251" i="2"/>
  <c r="BF251" i="2"/>
  <c r="BE251" i="2"/>
  <c r="T251" i="2"/>
  <c r="R251" i="2"/>
  <c r="P251" i="2"/>
  <c r="BK251" i="2"/>
  <c r="J251" i="2"/>
  <c r="BI249" i="2"/>
  <c r="BH249" i="2"/>
  <c r="BG249" i="2"/>
  <c r="BF249" i="2"/>
  <c r="T249" i="2"/>
  <c r="R249" i="2"/>
  <c r="P249" i="2"/>
  <c r="BK249" i="2"/>
  <c r="J249" i="2"/>
  <c r="BE249" i="2" s="1"/>
  <c r="BI248" i="2"/>
  <c r="BH248" i="2"/>
  <c r="BG248" i="2"/>
  <c r="BF248" i="2"/>
  <c r="BE248" i="2"/>
  <c r="T248" i="2"/>
  <c r="R248" i="2"/>
  <c r="P248" i="2"/>
  <c r="BK248" i="2"/>
  <c r="J248" i="2"/>
  <c r="BI247" i="2"/>
  <c r="BH247" i="2"/>
  <c r="BG247" i="2"/>
  <c r="BF247" i="2"/>
  <c r="BE247" i="2"/>
  <c r="T247" i="2"/>
  <c r="R247" i="2"/>
  <c r="P247" i="2"/>
  <c r="BK247" i="2"/>
  <c r="J247" i="2"/>
  <c r="BI246" i="2"/>
  <c r="BH246" i="2"/>
  <c r="BG246" i="2"/>
  <c r="BF246" i="2"/>
  <c r="BE246" i="2"/>
  <c r="T246" i="2"/>
  <c r="R246" i="2"/>
  <c r="P246" i="2"/>
  <c r="BK246" i="2"/>
  <c r="J246" i="2"/>
  <c r="BI245" i="2"/>
  <c r="BH245" i="2"/>
  <c r="BG245" i="2"/>
  <c r="BF245" i="2"/>
  <c r="T245" i="2"/>
  <c r="R245" i="2"/>
  <c r="P245" i="2"/>
  <c r="BK245" i="2"/>
  <c r="J245" i="2"/>
  <c r="BE245" i="2" s="1"/>
  <c r="BI244" i="2"/>
  <c r="BH244" i="2"/>
  <c r="BG244" i="2"/>
  <c r="BF244" i="2"/>
  <c r="BE244" i="2"/>
  <c r="T244" i="2"/>
  <c r="R244" i="2"/>
  <c r="P244" i="2"/>
  <c r="BK244" i="2"/>
  <c r="J244" i="2"/>
  <c r="BI243" i="2"/>
  <c r="BH243" i="2"/>
  <c r="BG243" i="2"/>
  <c r="BF243" i="2"/>
  <c r="BE243" i="2"/>
  <c r="T243" i="2"/>
  <c r="R243" i="2"/>
  <c r="P243" i="2"/>
  <c r="BK243" i="2"/>
  <c r="J243" i="2"/>
  <c r="BI242" i="2"/>
  <c r="BH242" i="2"/>
  <c r="BG242" i="2"/>
  <c r="BF242" i="2"/>
  <c r="BE242" i="2"/>
  <c r="T242" i="2"/>
  <c r="R242" i="2"/>
  <c r="P242" i="2"/>
  <c r="BK242" i="2"/>
  <c r="J242" i="2"/>
  <c r="BI241" i="2"/>
  <c r="BH241" i="2"/>
  <c r="BG241" i="2"/>
  <c r="BF241" i="2"/>
  <c r="T241" i="2"/>
  <c r="R241" i="2"/>
  <c r="P241" i="2"/>
  <c r="BK241" i="2"/>
  <c r="J241" i="2"/>
  <c r="BE241" i="2" s="1"/>
  <c r="BI240" i="2"/>
  <c r="BH240" i="2"/>
  <c r="BG240" i="2"/>
  <c r="BF240" i="2"/>
  <c r="BE240" i="2"/>
  <c r="T240" i="2"/>
  <c r="R240" i="2"/>
  <c r="P240" i="2"/>
  <c r="BK240" i="2"/>
  <c r="J240" i="2"/>
  <c r="BI239" i="2"/>
  <c r="BH239" i="2"/>
  <c r="BG239" i="2"/>
  <c r="BF239" i="2"/>
  <c r="BE239" i="2"/>
  <c r="T239" i="2"/>
  <c r="R239" i="2"/>
  <c r="P239" i="2"/>
  <c r="BK239" i="2"/>
  <c r="J239" i="2"/>
  <c r="BI238" i="2"/>
  <c r="BH238" i="2"/>
  <c r="BG238" i="2"/>
  <c r="BF238" i="2"/>
  <c r="BE238" i="2"/>
  <c r="T238" i="2"/>
  <c r="R238" i="2"/>
  <c r="P238" i="2"/>
  <c r="BK238" i="2"/>
  <c r="J238" i="2"/>
  <c r="BI237" i="2"/>
  <c r="BH237" i="2"/>
  <c r="BG237" i="2"/>
  <c r="BF237" i="2"/>
  <c r="T237" i="2"/>
  <c r="T236" i="2" s="1"/>
  <c r="R237" i="2"/>
  <c r="R236" i="2" s="1"/>
  <c r="P237" i="2"/>
  <c r="P236" i="2" s="1"/>
  <c r="BK237" i="2"/>
  <c r="BK236" i="2" s="1"/>
  <c r="J236" i="2" s="1"/>
  <c r="J65" i="2" s="1"/>
  <c r="J237" i="2"/>
  <c r="BE237" i="2" s="1"/>
  <c r="BI234" i="2"/>
  <c r="BH234" i="2"/>
  <c r="BG234" i="2"/>
  <c r="BF234" i="2"/>
  <c r="T234" i="2"/>
  <c r="R234" i="2"/>
  <c r="P234" i="2"/>
  <c r="BK234" i="2"/>
  <c r="J234" i="2"/>
  <c r="BE234" i="2" s="1"/>
  <c r="BI232" i="2"/>
  <c r="BH232" i="2"/>
  <c r="BG232" i="2"/>
  <c r="BF232" i="2"/>
  <c r="BE232" i="2"/>
  <c r="T232" i="2"/>
  <c r="R232" i="2"/>
  <c r="P232" i="2"/>
  <c r="BK232" i="2"/>
  <c r="J232" i="2"/>
  <c r="BI230" i="2"/>
  <c r="BH230" i="2"/>
  <c r="BG230" i="2"/>
  <c r="BF230" i="2"/>
  <c r="T230" i="2"/>
  <c r="R230" i="2"/>
  <c r="P230" i="2"/>
  <c r="BK230" i="2"/>
  <c r="J230" i="2"/>
  <c r="BE230" i="2" s="1"/>
  <c r="BI228" i="2"/>
  <c r="BH228" i="2"/>
  <c r="BG228" i="2"/>
  <c r="BF228" i="2"/>
  <c r="T228" i="2"/>
  <c r="R228" i="2"/>
  <c r="P228" i="2"/>
  <c r="BK228" i="2"/>
  <c r="J228" i="2"/>
  <c r="BE228" i="2" s="1"/>
  <c r="BI227" i="2"/>
  <c r="BH227" i="2"/>
  <c r="BG227" i="2"/>
  <c r="BF227" i="2"/>
  <c r="T227" i="2"/>
  <c r="R227" i="2"/>
  <c r="P227" i="2"/>
  <c r="BK227" i="2"/>
  <c r="J227" i="2"/>
  <c r="BE227" i="2" s="1"/>
  <c r="BI226" i="2"/>
  <c r="BH226" i="2"/>
  <c r="BG226" i="2"/>
  <c r="BF226" i="2"/>
  <c r="BE226" i="2"/>
  <c r="T226" i="2"/>
  <c r="R226" i="2"/>
  <c r="P226" i="2"/>
  <c r="BK226" i="2"/>
  <c r="J226" i="2"/>
  <c r="BI225" i="2"/>
  <c r="BH225" i="2"/>
  <c r="BG225" i="2"/>
  <c r="BF225" i="2"/>
  <c r="T225" i="2"/>
  <c r="R225" i="2"/>
  <c r="P225" i="2"/>
  <c r="BK225" i="2"/>
  <c r="J225" i="2"/>
  <c r="BE225" i="2" s="1"/>
  <c r="BI224" i="2"/>
  <c r="BH224" i="2"/>
  <c r="BG224" i="2"/>
  <c r="BF224" i="2"/>
  <c r="T224" i="2"/>
  <c r="R224" i="2"/>
  <c r="P224" i="2"/>
  <c r="BK224" i="2"/>
  <c r="J224" i="2"/>
  <c r="BE224" i="2" s="1"/>
  <c r="BI223" i="2"/>
  <c r="BH223" i="2"/>
  <c r="BG223" i="2"/>
  <c r="BF223" i="2"/>
  <c r="T223" i="2"/>
  <c r="R223" i="2"/>
  <c r="P223" i="2"/>
  <c r="BK223" i="2"/>
  <c r="J223" i="2"/>
  <c r="BE223" i="2" s="1"/>
  <c r="BI222" i="2"/>
  <c r="BH222" i="2"/>
  <c r="BG222" i="2"/>
  <c r="BF222" i="2"/>
  <c r="BE222" i="2"/>
  <c r="T222" i="2"/>
  <c r="R222" i="2"/>
  <c r="P222" i="2"/>
  <c r="BK222" i="2"/>
  <c r="J222" i="2"/>
  <c r="BI221" i="2"/>
  <c r="BH221" i="2"/>
  <c r="BG221" i="2"/>
  <c r="BF221" i="2"/>
  <c r="T221" i="2"/>
  <c r="R221" i="2"/>
  <c r="P221" i="2"/>
  <c r="BK221" i="2"/>
  <c r="J221" i="2"/>
  <c r="BE221" i="2" s="1"/>
  <c r="BI220" i="2"/>
  <c r="BH220" i="2"/>
  <c r="BG220" i="2"/>
  <c r="BF220" i="2"/>
  <c r="T220" i="2"/>
  <c r="R220" i="2"/>
  <c r="P220" i="2"/>
  <c r="BK220" i="2"/>
  <c r="J220" i="2"/>
  <c r="BE220" i="2" s="1"/>
  <c r="BI219" i="2"/>
  <c r="BH219" i="2"/>
  <c r="BG219" i="2"/>
  <c r="BF219" i="2"/>
  <c r="T219" i="2"/>
  <c r="R219" i="2"/>
  <c r="P219" i="2"/>
  <c r="BK219" i="2"/>
  <c r="J219" i="2"/>
  <c r="BE219" i="2" s="1"/>
  <c r="BI218" i="2"/>
  <c r="BH218" i="2"/>
  <c r="BG218" i="2"/>
  <c r="BF218" i="2"/>
  <c r="BE218" i="2"/>
  <c r="T218" i="2"/>
  <c r="R218" i="2"/>
  <c r="P218" i="2"/>
  <c r="BK218" i="2"/>
  <c r="J218" i="2"/>
  <c r="BI217" i="2"/>
  <c r="BH217" i="2"/>
  <c r="BG217" i="2"/>
  <c r="BF217" i="2"/>
  <c r="T217" i="2"/>
  <c r="R217" i="2"/>
  <c r="P217" i="2"/>
  <c r="BK217" i="2"/>
  <c r="J217" i="2"/>
  <c r="BE217" i="2" s="1"/>
  <c r="BI216" i="2"/>
  <c r="BH216" i="2"/>
  <c r="BG216" i="2"/>
  <c r="BF216" i="2"/>
  <c r="T216" i="2"/>
  <c r="R216" i="2"/>
  <c r="P216" i="2"/>
  <c r="BK216" i="2"/>
  <c r="J216" i="2"/>
  <c r="BE216" i="2" s="1"/>
  <c r="BI215" i="2"/>
  <c r="BH215" i="2"/>
  <c r="BG215" i="2"/>
  <c r="BF215" i="2"/>
  <c r="BE215" i="2"/>
  <c r="T215" i="2"/>
  <c r="R215" i="2"/>
  <c r="P215" i="2"/>
  <c r="BK215" i="2"/>
  <c r="J215" i="2"/>
  <c r="BI214" i="2"/>
  <c r="BH214" i="2"/>
  <c r="BG214" i="2"/>
  <c r="BF214" i="2"/>
  <c r="BE214" i="2"/>
  <c r="T214" i="2"/>
  <c r="R214" i="2"/>
  <c r="P214" i="2"/>
  <c r="BK214" i="2"/>
  <c r="J214" i="2"/>
  <c r="BI213" i="2"/>
  <c r="BH213" i="2"/>
  <c r="BG213" i="2"/>
  <c r="BF213" i="2"/>
  <c r="T213" i="2"/>
  <c r="R213" i="2"/>
  <c r="P213" i="2"/>
  <c r="BK213" i="2"/>
  <c r="J213" i="2"/>
  <c r="BE213" i="2" s="1"/>
  <c r="BI212" i="2"/>
  <c r="BH212" i="2"/>
  <c r="BG212" i="2"/>
  <c r="BF212" i="2"/>
  <c r="T212" i="2"/>
  <c r="R212" i="2"/>
  <c r="P212" i="2"/>
  <c r="BK212" i="2"/>
  <c r="J212" i="2"/>
  <c r="BE212" i="2" s="1"/>
  <c r="BI211" i="2"/>
  <c r="BH211" i="2"/>
  <c r="BG211" i="2"/>
  <c r="BF211" i="2"/>
  <c r="BE211" i="2"/>
  <c r="T211" i="2"/>
  <c r="R211" i="2"/>
  <c r="P211" i="2"/>
  <c r="BK211" i="2"/>
  <c r="J211" i="2"/>
  <c r="BI210" i="2"/>
  <c r="BH210" i="2"/>
  <c r="BG210" i="2"/>
  <c r="BF210" i="2"/>
  <c r="BE210" i="2"/>
  <c r="T210" i="2"/>
  <c r="R210" i="2"/>
  <c r="P210" i="2"/>
  <c r="BK210" i="2"/>
  <c r="J210" i="2"/>
  <c r="BI209" i="2"/>
  <c r="BH209" i="2"/>
  <c r="BG209" i="2"/>
  <c r="BF209" i="2"/>
  <c r="T209" i="2"/>
  <c r="R209" i="2"/>
  <c r="P209" i="2"/>
  <c r="BK209" i="2"/>
  <c r="J209" i="2"/>
  <c r="BE209" i="2" s="1"/>
  <c r="BI208" i="2"/>
  <c r="BH208" i="2"/>
  <c r="BG208" i="2"/>
  <c r="BF208" i="2"/>
  <c r="T208" i="2"/>
  <c r="R208" i="2"/>
  <c r="P208" i="2"/>
  <c r="BK208" i="2"/>
  <c r="J208" i="2"/>
  <c r="BE208" i="2" s="1"/>
  <c r="BI207" i="2"/>
  <c r="BH207" i="2"/>
  <c r="BG207" i="2"/>
  <c r="BF207" i="2"/>
  <c r="BE207" i="2"/>
  <c r="T207" i="2"/>
  <c r="R207" i="2"/>
  <c r="P207" i="2"/>
  <c r="BK207" i="2"/>
  <c r="J207" i="2"/>
  <c r="BI206" i="2"/>
  <c r="BH206" i="2"/>
  <c r="BG206" i="2"/>
  <c r="BF206" i="2"/>
  <c r="BE206" i="2"/>
  <c r="T206" i="2"/>
  <c r="R206" i="2"/>
  <c r="P206" i="2"/>
  <c r="BK206" i="2"/>
  <c r="J206" i="2"/>
  <c r="BI205" i="2"/>
  <c r="BH205" i="2"/>
  <c r="BG205" i="2"/>
  <c r="BF205" i="2"/>
  <c r="T205" i="2"/>
  <c r="R205" i="2"/>
  <c r="P205" i="2"/>
  <c r="BK205" i="2"/>
  <c r="J205" i="2"/>
  <c r="BE205" i="2" s="1"/>
  <c r="BI204" i="2"/>
  <c r="BH204" i="2"/>
  <c r="BG204" i="2"/>
  <c r="BF204" i="2"/>
  <c r="T204" i="2"/>
  <c r="R204" i="2"/>
  <c r="P204" i="2"/>
  <c r="BK204" i="2"/>
  <c r="J204" i="2"/>
  <c r="BE204" i="2" s="1"/>
  <c r="BI203" i="2"/>
  <c r="BH203" i="2"/>
  <c r="BG203" i="2"/>
  <c r="BF203" i="2"/>
  <c r="BE203" i="2"/>
  <c r="T203" i="2"/>
  <c r="R203" i="2"/>
  <c r="P203" i="2"/>
  <c r="BK203" i="2"/>
  <c r="J203" i="2"/>
  <c r="BI202" i="2"/>
  <c r="BH202" i="2"/>
  <c r="BG202" i="2"/>
  <c r="BF202" i="2"/>
  <c r="BE202" i="2"/>
  <c r="T202" i="2"/>
  <c r="R202" i="2"/>
  <c r="P202" i="2"/>
  <c r="BK202" i="2"/>
  <c r="J202" i="2"/>
  <c r="BI201" i="2"/>
  <c r="BH201" i="2"/>
  <c r="BG201" i="2"/>
  <c r="BF201" i="2"/>
  <c r="T201" i="2"/>
  <c r="R201" i="2"/>
  <c r="P201" i="2"/>
  <c r="BK201" i="2"/>
  <c r="J201" i="2"/>
  <c r="BE201" i="2" s="1"/>
  <c r="BI200" i="2"/>
  <c r="BH200" i="2"/>
  <c r="BG200" i="2"/>
  <c r="BF200" i="2"/>
  <c r="T200" i="2"/>
  <c r="R200" i="2"/>
  <c r="P200" i="2"/>
  <c r="BK200" i="2"/>
  <c r="J200" i="2"/>
  <c r="BE200" i="2" s="1"/>
  <c r="BI199" i="2"/>
  <c r="BH199" i="2"/>
  <c r="BG199" i="2"/>
  <c r="BF199" i="2"/>
  <c r="BE199" i="2"/>
  <c r="T199" i="2"/>
  <c r="R199" i="2"/>
  <c r="P199" i="2"/>
  <c r="BK199" i="2"/>
  <c r="J199" i="2"/>
  <c r="BI198" i="2"/>
  <c r="BH198" i="2"/>
  <c r="BG198" i="2"/>
  <c r="BF198" i="2"/>
  <c r="BE198" i="2"/>
  <c r="T198" i="2"/>
  <c r="R198" i="2"/>
  <c r="P198" i="2"/>
  <c r="BK198" i="2"/>
  <c r="J198" i="2"/>
  <c r="BI197" i="2"/>
  <c r="BH197" i="2"/>
  <c r="BG197" i="2"/>
  <c r="BF197" i="2"/>
  <c r="T197" i="2"/>
  <c r="R197" i="2"/>
  <c r="P197" i="2"/>
  <c r="BK197" i="2"/>
  <c r="J197" i="2"/>
  <c r="BE197" i="2" s="1"/>
  <c r="BI196" i="2"/>
  <c r="BH196" i="2"/>
  <c r="BG196" i="2"/>
  <c r="BF196" i="2"/>
  <c r="T196" i="2"/>
  <c r="R196" i="2"/>
  <c r="P196" i="2"/>
  <c r="BK196" i="2"/>
  <c r="J196" i="2"/>
  <c r="BE196" i="2" s="1"/>
  <c r="BI195" i="2"/>
  <c r="BH195" i="2"/>
  <c r="BG195" i="2"/>
  <c r="BF195" i="2"/>
  <c r="BE195" i="2"/>
  <c r="T195" i="2"/>
  <c r="R195" i="2"/>
  <c r="P195" i="2"/>
  <c r="BK195" i="2"/>
  <c r="J195" i="2"/>
  <c r="BI194" i="2"/>
  <c r="BH194" i="2"/>
  <c r="BG194" i="2"/>
  <c r="BF194" i="2"/>
  <c r="BE194" i="2"/>
  <c r="T194" i="2"/>
  <c r="R194" i="2"/>
  <c r="P194" i="2"/>
  <c r="BK194" i="2"/>
  <c r="J194" i="2"/>
  <c r="BI193" i="2"/>
  <c r="BH193" i="2"/>
  <c r="BG193" i="2"/>
  <c r="BF193" i="2"/>
  <c r="T193" i="2"/>
  <c r="R193" i="2"/>
  <c r="P193" i="2"/>
  <c r="BK193" i="2"/>
  <c r="J193" i="2"/>
  <c r="BE193" i="2" s="1"/>
  <c r="BI192" i="2"/>
  <c r="BH192" i="2"/>
  <c r="BG192" i="2"/>
  <c r="BF192" i="2"/>
  <c r="T192" i="2"/>
  <c r="T191" i="2" s="1"/>
  <c r="R192" i="2"/>
  <c r="R191" i="2" s="1"/>
  <c r="P192" i="2"/>
  <c r="P191" i="2" s="1"/>
  <c r="BK192" i="2"/>
  <c r="BK191" i="2" s="1"/>
  <c r="J191" i="2" s="1"/>
  <c r="J64" i="2" s="1"/>
  <c r="J192" i="2"/>
  <c r="BE192" i="2" s="1"/>
  <c r="BI190" i="2"/>
  <c r="BH190" i="2"/>
  <c r="BG190" i="2"/>
  <c r="BF190" i="2"/>
  <c r="BE190" i="2"/>
  <c r="T190" i="2"/>
  <c r="R190" i="2"/>
  <c r="P190" i="2"/>
  <c r="BK190" i="2"/>
  <c r="J190" i="2"/>
  <c r="BI189" i="2"/>
  <c r="BH189" i="2"/>
  <c r="BG189" i="2"/>
  <c r="BF189" i="2"/>
  <c r="BE189" i="2"/>
  <c r="T189" i="2"/>
  <c r="R189" i="2"/>
  <c r="P189" i="2"/>
  <c r="BK189" i="2"/>
  <c r="J189" i="2"/>
  <c r="BI188" i="2"/>
  <c r="BH188" i="2"/>
  <c r="BG188" i="2"/>
  <c r="BF188" i="2"/>
  <c r="T188" i="2"/>
  <c r="R188" i="2"/>
  <c r="P188" i="2"/>
  <c r="BK188" i="2"/>
  <c r="J188" i="2"/>
  <c r="BE188" i="2" s="1"/>
  <c r="BI187" i="2"/>
  <c r="BH187" i="2"/>
  <c r="BG187" i="2"/>
  <c r="BF187" i="2"/>
  <c r="BE187" i="2"/>
  <c r="T187" i="2"/>
  <c r="R187" i="2"/>
  <c r="P187" i="2"/>
  <c r="BK187" i="2"/>
  <c r="J187" i="2"/>
  <c r="BI185" i="2"/>
  <c r="BH185" i="2"/>
  <c r="BG185" i="2"/>
  <c r="BF185" i="2"/>
  <c r="BE185" i="2"/>
  <c r="T185" i="2"/>
  <c r="R185" i="2"/>
  <c r="P185" i="2"/>
  <c r="BK185" i="2"/>
  <c r="J185" i="2"/>
  <c r="BI183" i="2"/>
  <c r="BH183" i="2"/>
  <c r="BG183" i="2"/>
  <c r="BF183" i="2"/>
  <c r="BE183" i="2"/>
  <c r="T183" i="2"/>
  <c r="R183" i="2"/>
  <c r="P183" i="2"/>
  <c r="BK183" i="2"/>
  <c r="J183" i="2"/>
  <c r="BI182" i="2"/>
  <c r="BH182" i="2"/>
  <c r="BG182" i="2"/>
  <c r="BF182" i="2"/>
  <c r="T182" i="2"/>
  <c r="R182" i="2"/>
  <c r="P182" i="2"/>
  <c r="BK182" i="2"/>
  <c r="J182" i="2"/>
  <c r="BE182" i="2" s="1"/>
  <c r="BI180" i="2"/>
  <c r="BH180" i="2"/>
  <c r="BG180" i="2"/>
  <c r="BF180" i="2"/>
  <c r="BE180" i="2"/>
  <c r="T180" i="2"/>
  <c r="R180" i="2"/>
  <c r="P180" i="2"/>
  <c r="BK180" i="2"/>
  <c r="J180" i="2"/>
  <c r="BI178" i="2"/>
  <c r="BH178" i="2"/>
  <c r="BG178" i="2"/>
  <c r="BF178" i="2"/>
  <c r="BE178" i="2"/>
  <c r="T178" i="2"/>
  <c r="R178" i="2"/>
  <c r="P178" i="2"/>
  <c r="BK178" i="2"/>
  <c r="J178" i="2"/>
  <c r="BI177" i="2"/>
  <c r="BH177" i="2"/>
  <c r="BG177" i="2"/>
  <c r="BF177" i="2"/>
  <c r="BE177" i="2"/>
  <c r="T177" i="2"/>
  <c r="R177" i="2"/>
  <c r="P177" i="2"/>
  <c r="BK177" i="2"/>
  <c r="J177" i="2"/>
  <c r="BI176" i="2"/>
  <c r="BH176" i="2"/>
  <c r="BG176" i="2"/>
  <c r="BF176" i="2"/>
  <c r="T176" i="2"/>
  <c r="R176" i="2"/>
  <c r="P176" i="2"/>
  <c r="BK176" i="2"/>
  <c r="J176" i="2"/>
  <c r="BE176" i="2" s="1"/>
  <c r="BI175" i="2"/>
  <c r="BH175" i="2"/>
  <c r="BG175" i="2"/>
  <c r="BF175" i="2"/>
  <c r="BE175" i="2"/>
  <c r="T175" i="2"/>
  <c r="R175" i="2"/>
  <c r="P175" i="2"/>
  <c r="BK175" i="2"/>
  <c r="J175" i="2"/>
  <c r="BI174" i="2"/>
  <c r="BH174" i="2"/>
  <c r="BG174" i="2"/>
  <c r="BF174" i="2"/>
  <c r="BE174" i="2"/>
  <c r="T174" i="2"/>
  <c r="R174" i="2"/>
  <c r="P174" i="2"/>
  <c r="BK174" i="2"/>
  <c r="J174" i="2"/>
  <c r="BI172" i="2"/>
  <c r="BH172" i="2"/>
  <c r="BG172" i="2"/>
  <c r="BF172" i="2"/>
  <c r="BE172" i="2"/>
  <c r="T172" i="2"/>
  <c r="R172" i="2"/>
  <c r="P172" i="2"/>
  <c r="BK172" i="2"/>
  <c r="J172" i="2"/>
  <c r="BI170" i="2"/>
  <c r="BH170" i="2"/>
  <c r="BG170" i="2"/>
  <c r="BF170" i="2"/>
  <c r="T170" i="2"/>
  <c r="R170" i="2"/>
  <c r="P170" i="2"/>
  <c r="BK170" i="2"/>
  <c r="J170" i="2"/>
  <c r="BE170" i="2" s="1"/>
  <c r="BI169" i="2"/>
  <c r="BH169" i="2"/>
  <c r="BG169" i="2"/>
  <c r="BF169" i="2"/>
  <c r="BE169" i="2"/>
  <c r="T169" i="2"/>
  <c r="R169" i="2"/>
  <c r="P169" i="2"/>
  <c r="BK169" i="2"/>
  <c r="J169" i="2"/>
  <c r="BI168" i="2"/>
  <c r="BH168" i="2"/>
  <c r="BG168" i="2"/>
  <c r="BF168" i="2"/>
  <c r="BE168" i="2"/>
  <c r="T168" i="2"/>
  <c r="R168" i="2"/>
  <c r="P168" i="2"/>
  <c r="BK168" i="2"/>
  <c r="J168" i="2"/>
  <c r="BI167" i="2"/>
  <c r="BH167" i="2"/>
  <c r="BG167" i="2"/>
  <c r="BF167" i="2"/>
  <c r="BE167" i="2"/>
  <c r="T167" i="2"/>
  <c r="R167" i="2"/>
  <c r="P167" i="2"/>
  <c r="BK167" i="2"/>
  <c r="J167" i="2"/>
  <c r="BI166" i="2"/>
  <c r="BH166" i="2"/>
  <c r="BG166" i="2"/>
  <c r="BF166" i="2"/>
  <c r="T166" i="2"/>
  <c r="R166" i="2"/>
  <c r="P166" i="2"/>
  <c r="BK166" i="2"/>
  <c r="J166" i="2"/>
  <c r="BE166" i="2" s="1"/>
  <c r="BI165" i="2"/>
  <c r="BH165" i="2"/>
  <c r="BG165" i="2"/>
  <c r="BF165" i="2"/>
  <c r="BE165" i="2"/>
  <c r="T165" i="2"/>
  <c r="R165" i="2"/>
  <c r="P165" i="2"/>
  <c r="BK165" i="2"/>
  <c r="J165" i="2"/>
  <c r="BI164" i="2"/>
  <c r="BH164" i="2"/>
  <c r="BG164" i="2"/>
  <c r="BF164" i="2"/>
  <c r="BE164" i="2"/>
  <c r="T164" i="2"/>
  <c r="R164" i="2"/>
  <c r="P164" i="2"/>
  <c r="BK164" i="2"/>
  <c r="J164" i="2"/>
  <c r="BI163" i="2"/>
  <c r="BH163" i="2"/>
  <c r="BG163" i="2"/>
  <c r="BF163" i="2"/>
  <c r="BE163" i="2"/>
  <c r="T163" i="2"/>
  <c r="R163" i="2"/>
  <c r="P163" i="2"/>
  <c r="BK163" i="2"/>
  <c r="J163" i="2"/>
  <c r="BI162" i="2"/>
  <c r="BH162" i="2"/>
  <c r="BG162" i="2"/>
  <c r="BF162" i="2"/>
  <c r="T162" i="2"/>
  <c r="T161" i="2" s="1"/>
  <c r="R162" i="2"/>
  <c r="R161" i="2" s="1"/>
  <c r="P162" i="2"/>
  <c r="P161" i="2" s="1"/>
  <c r="BK162" i="2"/>
  <c r="BK161" i="2" s="1"/>
  <c r="J161" i="2" s="1"/>
  <c r="J63" i="2" s="1"/>
  <c r="J162" i="2"/>
  <c r="BE162" i="2" s="1"/>
  <c r="BI160" i="2"/>
  <c r="BH160" i="2"/>
  <c r="BG160" i="2"/>
  <c r="BF160" i="2"/>
  <c r="T160" i="2"/>
  <c r="R160" i="2"/>
  <c r="P160" i="2"/>
  <c r="BK160" i="2"/>
  <c r="J160" i="2"/>
  <c r="BE160" i="2" s="1"/>
  <c r="BI159" i="2"/>
  <c r="BH159" i="2"/>
  <c r="BG159" i="2"/>
  <c r="BF159" i="2"/>
  <c r="BE159" i="2"/>
  <c r="T159" i="2"/>
  <c r="R159" i="2"/>
  <c r="P159" i="2"/>
  <c r="BK159" i="2"/>
  <c r="J159" i="2"/>
  <c r="BI158" i="2"/>
  <c r="BH158" i="2"/>
  <c r="BG158" i="2"/>
  <c r="BF158" i="2"/>
  <c r="T158" i="2"/>
  <c r="R158" i="2"/>
  <c r="P158" i="2"/>
  <c r="BK158" i="2"/>
  <c r="J158" i="2"/>
  <c r="BE158" i="2" s="1"/>
  <c r="BI156" i="2"/>
  <c r="BH156" i="2"/>
  <c r="BG156" i="2"/>
  <c r="BF156" i="2"/>
  <c r="T156" i="2"/>
  <c r="R156" i="2"/>
  <c r="P156" i="2"/>
  <c r="BK156" i="2"/>
  <c r="J156" i="2"/>
  <c r="BE156" i="2" s="1"/>
  <c r="BI154" i="2"/>
  <c r="BH154" i="2"/>
  <c r="BG154" i="2"/>
  <c r="BF154" i="2"/>
  <c r="T154" i="2"/>
  <c r="R154" i="2"/>
  <c r="P154" i="2"/>
  <c r="BK154" i="2"/>
  <c r="J154" i="2"/>
  <c r="BE154" i="2" s="1"/>
  <c r="BI152" i="2"/>
  <c r="BH152" i="2"/>
  <c r="BG152" i="2"/>
  <c r="BF152" i="2"/>
  <c r="BE152" i="2"/>
  <c r="T152" i="2"/>
  <c r="R152" i="2"/>
  <c r="P152" i="2"/>
  <c r="BK152" i="2"/>
  <c r="J152" i="2"/>
  <c r="BI151" i="2"/>
  <c r="BH151" i="2"/>
  <c r="BG151" i="2"/>
  <c r="BF151" i="2"/>
  <c r="T151" i="2"/>
  <c r="R151" i="2"/>
  <c r="P151" i="2"/>
  <c r="BK151" i="2"/>
  <c r="J151" i="2"/>
  <c r="BE151" i="2" s="1"/>
  <c r="BI150" i="2"/>
  <c r="BH150" i="2"/>
  <c r="BG150" i="2"/>
  <c r="BF150" i="2"/>
  <c r="T150" i="2"/>
  <c r="R150" i="2"/>
  <c r="P150" i="2"/>
  <c r="BK150" i="2"/>
  <c r="J150" i="2"/>
  <c r="BE150" i="2" s="1"/>
  <c r="BI149" i="2"/>
  <c r="BH149" i="2"/>
  <c r="BG149" i="2"/>
  <c r="BF149" i="2"/>
  <c r="T149" i="2"/>
  <c r="R149" i="2"/>
  <c r="P149" i="2"/>
  <c r="BK149" i="2"/>
  <c r="J149" i="2"/>
  <c r="BE149" i="2" s="1"/>
  <c r="BI148" i="2"/>
  <c r="BH148" i="2"/>
  <c r="BG148" i="2"/>
  <c r="BF148" i="2"/>
  <c r="BE148" i="2"/>
  <c r="T148" i="2"/>
  <c r="R148" i="2"/>
  <c r="P148" i="2"/>
  <c r="BK148" i="2"/>
  <c r="J148" i="2"/>
  <c r="BI147" i="2"/>
  <c r="BH147" i="2"/>
  <c r="BG147" i="2"/>
  <c r="BF147" i="2"/>
  <c r="T147" i="2"/>
  <c r="R147" i="2"/>
  <c r="P147" i="2"/>
  <c r="BK147" i="2"/>
  <c r="J147" i="2"/>
  <c r="BE147" i="2" s="1"/>
  <c r="BI146" i="2"/>
  <c r="BH146" i="2"/>
  <c r="BG146" i="2"/>
  <c r="BF146" i="2"/>
  <c r="T146" i="2"/>
  <c r="R146" i="2"/>
  <c r="P146" i="2"/>
  <c r="BK146" i="2"/>
  <c r="J146" i="2"/>
  <c r="BE146" i="2" s="1"/>
  <c r="BI145" i="2"/>
  <c r="BH145" i="2"/>
  <c r="BG145" i="2"/>
  <c r="BF145" i="2"/>
  <c r="BE145" i="2"/>
  <c r="T145" i="2"/>
  <c r="R145" i="2"/>
  <c r="P145" i="2"/>
  <c r="BK145" i="2"/>
  <c r="J145" i="2"/>
  <c r="BI144" i="2"/>
  <c r="BH144" i="2"/>
  <c r="BG144" i="2"/>
  <c r="BF144" i="2"/>
  <c r="BE144" i="2"/>
  <c r="T144" i="2"/>
  <c r="R144" i="2"/>
  <c r="P144" i="2"/>
  <c r="BK144" i="2"/>
  <c r="J144" i="2"/>
  <c r="BI143" i="2"/>
  <c r="BH143" i="2"/>
  <c r="BG143" i="2"/>
  <c r="BF143" i="2"/>
  <c r="T143" i="2"/>
  <c r="R143" i="2"/>
  <c r="P143" i="2"/>
  <c r="BK143" i="2"/>
  <c r="J143" i="2"/>
  <c r="BE143" i="2" s="1"/>
  <c r="BI142" i="2"/>
  <c r="BH142" i="2"/>
  <c r="BG142" i="2"/>
  <c r="BF142" i="2"/>
  <c r="T142" i="2"/>
  <c r="R142" i="2"/>
  <c r="P142" i="2"/>
  <c r="BK142" i="2"/>
  <c r="J142" i="2"/>
  <c r="BE142" i="2" s="1"/>
  <c r="BI141" i="2"/>
  <c r="BH141" i="2"/>
  <c r="BG141" i="2"/>
  <c r="BF141" i="2"/>
  <c r="BE141" i="2"/>
  <c r="T141" i="2"/>
  <c r="T140" i="2" s="1"/>
  <c r="R141" i="2"/>
  <c r="R140" i="2" s="1"/>
  <c r="P141" i="2"/>
  <c r="P140" i="2" s="1"/>
  <c r="BK141" i="2"/>
  <c r="BK140" i="2" s="1"/>
  <c r="J140" i="2" s="1"/>
  <c r="J62" i="2" s="1"/>
  <c r="J141" i="2"/>
  <c r="BI139" i="2"/>
  <c r="BH139" i="2"/>
  <c r="BG139" i="2"/>
  <c r="BF139" i="2"/>
  <c r="BE139" i="2"/>
  <c r="T139" i="2"/>
  <c r="R139" i="2"/>
  <c r="P139" i="2"/>
  <c r="BK139" i="2"/>
  <c r="J139" i="2"/>
  <c r="BI137" i="2"/>
  <c r="BH137" i="2"/>
  <c r="BG137" i="2"/>
  <c r="BF137" i="2"/>
  <c r="T137" i="2"/>
  <c r="R137" i="2"/>
  <c r="P137" i="2"/>
  <c r="BK137" i="2"/>
  <c r="J137" i="2"/>
  <c r="BE137" i="2" s="1"/>
  <c r="BI136" i="2"/>
  <c r="BH136" i="2"/>
  <c r="BG136" i="2"/>
  <c r="BF136" i="2"/>
  <c r="BE136" i="2"/>
  <c r="T136" i="2"/>
  <c r="R136" i="2"/>
  <c r="P136" i="2"/>
  <c r="BK136" i="2"/>
  <c r="J136" i="2"/>
  <c r="BI135" i="2"/>
  <c r="BH135" i="2"/>
  <c r="BG135" i="2"/>
  <c r="BF135" i="2"/>
  <c r="BE135" i="2"/>
  <c r="T135" i="2"/>
  <c r="R135" i="2"/>
  <c r="P135" i="2"/>
  <c r="BK135" i="2"/>
  <c r="J135" i="2"/>
  <c r="BI134" i="2"/>
  <c r="BH134" i="2"/>
  <c r="BG134" i="2"/>
  <c r="BF134" i="2"/>
  <c r="BE134" i="2"/>
  <c r="T134" i="2"/>
  <c r="R134" i="2"/>
  <c r="P134" i="2"/>
  <c r="BK134" i="2"/>
  <c r="J134" i="2"/>
  <c r="BI132" i="2"/>
  <c r="BH132" i="2"/>
  <c r="BG132" i="2"/>
  <c r="BF132" i="2"/>
  <c r="T132" i="2"/>
  <c r="R132" i="2"/>
  <c r="P132" i="2"/>
  <c r="BK132" i="2"/>
  <c r="J132" i="2"/>
  <c r="BE132" i="2" s="1"/>
  <c r="BI130" i="2"/>
  <c r="BH130" i="2"/>
  <c r="BG130" i="2"/>
  <c r="BF130" i="2"/>
  <c r="BE130" i="2"/>
  <c r="T130" i="2"/>
  <c r="R130" i="2"/>
  <c r="P130" i="2"/>
  <c r="BK130" i="2"/>
  <c r="J130" i="2"/>
  <c r="BI129" i="2"/>
  <c r="BH129" i="2"/>
  <c r="BG129" i="2"/>
  <c r="BF129" i="2"/>
  <c r="BE129" i="2"/>
  <c r="T129" i="2"/>
  <c r="R129" i="2"/>
  <c r="P129" i="2"/>
  <c r="BK129" i="2"/>
  <c r="J129" i="2"/>
  <c r="BI128" i="2"/>
  <c r="BH128" i="2"/>
  <c r="BG128" i="2"/>
  <c r="BF128" i="2"/>
  <c r="BE128" i="2"/>
  <c r="T128" i="2"/>
  <c r="R128" i="2"/>
  <c r="P128" i="2"/>
  <c r="BK128" i="2"/>
  <c r="J128" i="2"/>
  <c r="BI127" i="2"/>
  <c r="BH127" i="2"/>
  <c r="BG127" i="2"/>
  <c r="BF127" i="2"/>
  <c r="T127" i="2"/>
  <c r="R127" i="2"/>
  <c r="P127" i="2"/>
  <c r="BK127" i="2"/>
  <c r="J127" i="2"/>
  <c r="BE127" i="2" s="1"/>
  <c r="BI126" i="2"/>
  <c r="BH126" i="2"/>
  <c r="BG126" i="2"/>
  <c r="BF126" i="2"/>
  <c r="BE126" i="2"/>
  <c r="T126" i="2"/>
  <c r="R126" i="2"/>
  <c r="P126" i="2"/>
  <c r="BK126" i="2"/>
  <c r="J126" i="2"/>
  <c r="BI125" i="2"/>
  <c r="BH125" i="2"/>
  <c r="BG125" i="2"/>
  <c r="BF125" i="2"/>
  <c r="BE125" i="2"/>
  <c r="T125" i="2"/>
  <c r="R125" i="2"/>
  <c r="P125" i="2"/>
  <c r="BK125" i="2"/>
  <c r="J125" i="2"/>
  <c r="BI124" i="2"/>
  <c r="BH124" i="2"/>
  <c r="BG124" i="2"/>
  <c r="BF124" i="2"/>
  <c r="BE124" i="2"/>
  <c r="T124" i="2"/>
  <c r="R124" i="2"/>
  <c r="P124" i="2"/>
  <c r="BK124" i="2"/>
  <c r="J124" i="2"/>
  <c r="BI123" i="2"/>
  <c r="BH123" i="2"/>
  <c r="BG123" i="2"/>
  <c r="BF123" i="2"/>
  <c r="T123" i="2"/>
  <c r="R123" i="2"/>
  <c r="P123" i="2"/>
  <c r="BK123" i="2"/>
  <c r="J123" i="2"/>
  <c r="BE123" i="2" s="1"/>
  <c r="BI122" i="2"/>
  <c r="BH122" i="2"/>
  <c r="BG122" i="2"/>
  <c r="BF122" i="2"/>
  <c r="BE122" i="2"/>
  <c r="T122" i="2"/>
  <c r="R122" i="2"/>
  <c r="P122" i="2"/>
  <c r="BK122" i="2"/>
  <c r="J122" i="2"/>
  <c r="BI121" i="2"/>
  <c r="BH121" i="2"/>
  <c r="BG121" i="2"/>
  <c r="BF121" i="2"/>
  <c r="BE121" i="2"/>
  <c r="T121" i="2"/>
  <c r="R121" i="2"/>
  <c r="P121" i="2"/>
  <c r="BK121" i="2"/>
  <c r="J121" i="2"/>
  <c r="BI120" i="2"/>
  <c r="BH120" i="2"/>
  <c r="BG120" i="2"/>
  <c r="BF120" i="2"/>
  <c r="BE120" i="2"/>
  <c r="T120" i="2"/>
  <c r="R120" i="2"/>
  <c r="P120" i="2"/>
  <c r="BK120" i="2"/>
  <c r="J120" i="2"/>
  <c r="BI119" i="2"/>
  <c r="BH119" i="2"/>
  <c r="BG119" i="2"/>
  <c r="BF119" i="2"/>
  <c r="T119" i="2"/>
  <c r="R119" i="2"/>
  <c r="P119" i="2"/>
  <c r="BK119" i="2"/>
  <c r="J119" i="2"/>
  <c r="BE119" i="2" s="1"/>
  <c r="BI118" i="2"/>
  <c r="BH118" i="2"/>
  <c r="BG118" i="2"/>
  <c r="BF118" i="2"/>
  <c r="BE118" i="2"/>
  <c r="T118" i="2"/>
  <c r="R118" i="2"/>
  <c r="P118" i="2"/>
  <c r="BK118" i="2"/>
  <c r="J118" i="2"/>
  <c r="BI117" i="2"/>
  <c r="BH117" i="2"/>
  <c r="BG117" i="2"/>
  <c r="BF117" i="2"/>
  <c r="BE117" i="2"/>
  <c r="T117" i="2"/>
  <c r="R117" i="2"/>
  <c r="P117" i="2"/>
  <c r="BK117" i="2"/>
  <c r="J117" i="2"/>
  <c r="BI116" i="2"/>
  <c r="BH116" i="2"/>
  <c r="BG116" i="2"/>
  <c r="BF116" i="2"/>
  <c r="BE116" i="2"/>
  <c r="T116" i="2"/>
  <c r="R116" i="2"/>
  <c r="P116" i="2"/>
  <c r="BK116" i="2"/>
  <c r="J116" i="2"/>
  <c r="BI115" i="2"/>
  <c r="BH115" i="2"/>
  <c r="BG115" i="2"/>
  <c r="BF115" i="2"/>
  <c r="T115" i="2"/>
  <c r="R115" i="2"/>
  <c r="P115" i="2"/>
  <c r="BK115" i="2"/>
  <c r="J115" i="2"/>
  <c r="BE115" i="2" s="1"/>
  <c r="BI114" i="2"/>
  <c r="BH114" i="2"/>
  <c r="BG114" i="2"/>
  <c r="BF114" i="2"/>
  <c r="BE114" i="2"/>
  <c r="T114" i="2"/>
  <c r="R114" i="2"/>
  <c r="P114" i="2"/>
  <c r="BK114" i="2"/>
  <c r="J114" i="2"/>
  <c r="BI112" i="2"/>
  <c r="BH112" i="2"/>
  <c r="BG112" i="2"/>
  <c r="BF112" i="2"/>
  <c r="BE112" i="2"/>
  <c r="T112" i="2"/>
  <c r="T111" i="2" s="1"/>
  <c r="R112" i="2"/>
  <c r="R111" i="2" s="1"/>
  <c r="P112" i="2"/>
  <c r="P111" i="2" s="1"/>
  <c r="BK112" i="2"/>
  <c r="BK111" i="2" s="1"/>
  <c r="J111" i="2" s="1"/>
  <c r="J61" i="2" s="1"/>
  <c r="J112" i="2"/>
  <c r="BI110" i="2"/>
  <c r="BH110" i="2"/>
  <c r="BG110" i="2"/>
  <c r="BF110" i="2"/>
  <c r="T110" i="2"/>
  <c r="R110" i="2"/>
  <c r="P110" i="2"/>
  <c r="BK110" i="2"/>
  <c r="J110" i="2"/>
  <c r="BE110" i="2" s="1"/>
  <c r="BI108" i="2"/>
  <c r="BH108" i="2"/>
  <c r="BG108" i="2"/>
  <c r="BF108" i="2"/>
  <c r="T108" i="2"/>
  <c r="R108" i="2"/>
  <c r="P108" i="2"/>
  <c r="BK108" i="2"/>
  <c r="J108" i="2"/>
  <c r="BE108" i="2" s="1"/>
  <c r="BI106" i="2"/>
  <c r="BH106" i="2"/>
  <c r="BG106" i="2"/>
  <c r="BF106" i="2"/>
  <c r="T106" i="2"/>
  <c r="R106" i="2"/>
  <c r="P106" i="2"/>
  <c r="BK106" i="2"/>
  <c r="J106" i="2"/>
  <c r="BE106" i="2" s="1"/>
  <c r="BI105" i="2"/>
  <c r="BH105" i="2"/>
  <c r="BG105" i="2"/>
  <c r="BF105" i="2"/>
  <c r="BE105" i="2"/>
  <c r="T105" i="2"/>
  <c r="R105" i="2"/>
  <c r="P105" i="2"/>
  <c r="BK105" i="2"/>
  <c r="J105" i="2"/>
  <c r="BI104" i="2"/>
  <c r="BH104" i="2"/>
  <c r="BG104" i="2"/>
  <c r="BF104" i="2"/>
  <c r="T104" i="2"/>
  <c r="R104" i="2"/>
  <c r="P104" i="2"/>
  <c r="BK104" i="2"/>
  <c r="J104" i="2"/>
  <c r="BE104" i="2" s="1"/>
  <c r="BI103" i="2"/>
  <c r="BH103" i="2"/>
  <c r="BG103" i="2"/>
  <c r="BF103" i="2"/>
  <c r="T103" i="2"/>
  <c r="R103" i="2"/>
  <c r="P103" i="2"/>
  <c r="BK103" i="2"/>
  <c r="J103" i="2"/>
  <c r="BE103" i="2" s="1"/>
  <c r="BI102" i="2"/>
  <c r="BH102" i="2"/>
  <c r="BG102" i="2"/>
  <c r="BF102" i="2"/>
  <c r="T102" i="2"/>
  <c r="R102" i="2"/>
  <c r="P102" i="2"/>
  <c r="BK102" i="2"/>
  <c r="J102" i="2"/>
  <c r="BE102" i="2" s="1"/>
  <c r="BI101" i="2"/>
  <c r="BH101" i="2"/>
  <c r="BG101" i="2"/>
  <c r="BF101" i="2"/>
  <c r="BE101" i="2"/>
  <c r="T101" i="2"/>
  <c r="R101" i="2"/>
  <c r="P101" i="2"/>
  <c r="BK101" i="2"/>
  <c r="J101" i="2"/>
  <c r="BI100" i="2"/>
  <c r="BH100" i="2"/>
  <c r="BG100" i="2"/>
  <c r="BF100" i="2"/>
  <c r="T100" i="2"/>
  <c r="T99" i="2" s="1"/>
  <c r="R100" i="2"/>
  <c r="R99" i="2" s="1"/>
  <c r="R98" i="2" s="1"/>
  <c r="P100" i="2"/>
  <c r="P99" i="2" s="1"/>
  <c r="P98" i="2" s="1"/>
  <c r="BK100" i="2"/>
  <c r="BK99" i="2" s="1"/>
  <c r="J100" i="2"/>
  <c r="BE100" i="2" s="1"/>
  <c r="BI96" i="2"/>
  <c r="BH96" i="2"/>
  <c r="BG96" i="2"/>
  <c r="BF96" i="2"/>
  <c r="T96" i="2"/>
  <c r="R96" i="2"/>
  <c r="P96" i="2"/>
  <c r="BK96" i="2"/>
  <c r="J96" i="2"/>
  <c r="BE96" i="2" s="1"/>
  <c r="BI94" i="2"/>
  <c r="BH94" i="2"/>
  <c r="BG94" i="2"/>
  <c r="BF94" i="2"/>
  <c r="BE94" i="2"/>
  <c r="T94" i="2"/>
  <c r="R94" i="2"/>
  <c r="P94" i="2"/>
  <c r="BK94" i="2"/>
  <c r="J94" i="2"/>
  <c r="BI91" i="2"/>
  <c r="BH91" i="2"/>
  <c r="BG91" i="2"/>
  <c r="BF91" i="2"/>
  <c r="T91" i="2"/>
  <c r="R91" i="2"/>
  <c r="P91" i="2"/>
  <c r="BK91" i="2"/>
  <c r="J91" i="2"/>
  <c r="BE91" i="2" s="1"/>
  <c r="BI89" i="2"/>
  <c r="F34" i="2" s="1"/>
  <c r="BD52" i="1" s="1"/>
  <c r="BD51" i="1" s="1"/>
  <c r="W30" i="1" s="1"/>
  <c r="BH89" i="2"/>
  <c r="F33" i="2" s="1"/>
  <c r="BC52" i="1" s="1"/>
  <c r="BC51" i="1" s="1"/>
  <c r="BG89" i="2"/>
  <c r="F32" i="2" s="1"/>
  <c r="BB52" i="1" s="1"/>
  <c r="BB51" i="1" s="1"/>
  <c r="BF89" i="2"/>
  <c r="F31" i="2" s="1"/>
  <c r="BA52" i="1" s="1"/>
  <c r="BA51" i="1" s="1"/>
  <c r="T89" i="2"/>
  <c r="T88" i="2" s="1"/>
  <c r="T87" i="2" s="1"/>
  <c r="R89" i="2"/>
  <c r="R88" i="2" s="1"/>
  <c r="R87" i="2" s="1"/>
  <c r="P89" i="2"/>
  <c r="P88" i="2" s="1"/>
  <c r="P87" i="2" s="1"/>
  <c r="BK89" i="2"/>
  <c r="BK88" i="2" s="1"/>
  <c r="J89" i="2"/>
  <c r="BE89" i="2" s="1"/>
  <c r="J82" i="2"/>
  <c r="F82" i="2"/>
  <c r="J80" i="2"/>
  <c r="F80" i="2"/>
  <c r="E78" i="2"/>
  <c r="J51" i="2"/>
  <c r="F51" i="2"/>
  <c r="F49" i="2"/>
  <c r="E47" i="2"/>
  <c r="E45" i="2"/>
  <c r="J18" i="2"/>
  <c r="E18" i="2"/>
  <c r="F52" i="2" s="1"/>
  <c r="J17" i="2"/>
  <c r="J12" i="2"/>
  <c r="J49" i="2" s="1"/>
  <c r="E7" i="2"/>
  <c r="E76" i="2" s="1"/>
  <c r="AS51" i="1"/>
  <c r="L47" i="1"/>
  <c r="AM46" i="1"/>
  <c r="L46" i="1"/>
  <c r="AM44" i="1"/>
  <c r="L44" i="1"/>
  <c r="L42" i="1"/>
  <c r="L41" i="1"/>
  <c r="R86" i="2" l="1"/>
  <c r="P86" i="2"/>
  <c r="AU52" i="1" s="1"/>
  <c r="AU51" i="1" s="1"/>
  <c r="T86" i="2"/>
  <c r="W27" i="1"/>
  <c r="AW51" i="1"/>
  <c r="AK27" i="1" s="1"/>
  <c r="AX51" i="1"/>
  <c r="W28" i="1"/>
  <c r="J99" i="2"/>
  <c r="J60" i="2" s="1"/>
  <c r="BK98" i="2"/>
  <c r="J98" i="2" s="1"/>
  <c r="J59" i="2" s="1"/>
  <c r="W29" i="1"/>
  <c r="AY51" i="1"/>
  <c r="BK87" i="2"/>
  <c r="J88" i="2"/>
  <c r="J58" i="2" s="1"/>
  <c r="T98" i="2"/>
  <c r="J30" i="2"/>
  <c r="AV52" i="1" s="1"/>
  <c r="AT52" i="1" s="1"/>
  <c r="F30" i="2"/>
  <c r="AZ52" i="1" s="1"/>
  <c r="AZ51" i="1" s="1"/>
  <c r="F83" i="2"/>
  <c r="J31" i="2"/>
  <c r="AW52" i="1" s="1"/>
  <c r="W26" i="1" l="1"/>
  <c r="AV51" i="1"/>
  <c r="J87" i="2"/>
  <c r="J57" i="2" s="1"/>
  <c r="BK86" i="2"/>
  <c r="J86" i="2" s="1"/>
  <c r="J56" i="2" l="1"/>
  <c r="J27" i="2"/>
  <c r="AT51" i="1"/>
  <c r="AK26" i="1"/>
  <c r="AG52" i="1" l="1"/>
  <c r="J36" i="2"/>
  <c r="AN52" i="1" l="1"/>
  <c r="AG51" i="1"/>
  <c r="AN51" i="1" l="1"/>
  <c r="AK23" i="1"/>
  <c r="AK32" i="1" s="1"/>
</calcChain>
</file>

<file path=xl/sharedStrings.xml><?xml version="1.0" encoding="utf-8"?>
<sst xmlns="http://schemas.openxmlformats.org/spreadsheetml/2006/main" count="3039" uniqueCount="903">
  <si>
    <t>Export VZ</t>
  </si>
  <si>
    <t>List obsahuje:</t>
  </si>
  <si>
    <t>3.0</t>
  </si>
  <si>
    <t>ZAMOK</t>
  </si>
  <si>
    <t>False</t>
  </si>
  <si>
    <t>{fb57fe98-a28c-43f9-9608-569efa8ea174}</t>
  </si>
  <si>
    <t>0,01</t>
  </si>
  <si>
    <t>21</t>
  </si>
  <si>
    <t>15</t>
  </si>
  <si>
    <t>REKAPITULACE STAVBY</t>
  </si>
  <si>
    <t>v ---  níže se nacházejí doplnkové a pomocné údaje k sestavám  --- v</t>
  </si>
  <si>
    <t>Návod na vyplnění</t>
  </si>
  <si>
    <t>0,001</t>
  </si>
  <si>
    <t>Kód:</t>
  </si>
  <si>
    <t>00166-1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</si>
  <si>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</si>
  <si>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</si>
  <si>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objektu Portmoneum RM v Litomyšli</t>
  </si>
  <si>
    <t>0,1</t>
  </si>
  <si>
    <t>KSO:</t>
  </si>
  <si>
    <t/>
  </si>
  <si>
    <t>CC-CZ:</t>
  </si>
  <si>
    <t>1</t>
  </si>
  <si>
    <t>Místo:</t>
  </si>
  <si>
    <t>Terezy Novákové č.p.75 Litomyšl k.ú.Záhraď</t>
  </si>
  <si>
    <t>Datum:</t>
  </si>
  <si>
    <t>21. 2. 2019</t>
  </si>
  <si>
    <t>10</t>
  </si>
  <si>
    <t>100</t>
  </si>
  <si>
    <t>Zadavatel:</t>
  </si>
  <si>
    <t>IČ:</t>
  </si>
  <si>
    <t>Pardubický kraj,Komenského n.125,532 11 Pardubice</t>
  </si>
  <si>
    <t>DIČ:</t>
  </si>
  <si>
    <t>Uchazeč:</t>
  </si>
  <si>
    <t>Vyplň údaj</t>
  </si>
  <si>
    <t>Projektant:</t>
  </si>
  <si>
    <t>KIP s.r.o.Litomyšl projektant části:Ing.LiborSauer</t>
  </si>
  <si>
    <t>True</t>
  </si>
  <si>
    <t>Poznámka:</t>
  </si>
  <si>
    <t>PŘESNÝ POPIS JEDNOTLIVÝCH POLOŽEK VIZ. TECHNICKÁ SPECIFIKACE VYTÁPĚNÍ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</si>
  <si>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</si>
  <si>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</si>
  <si>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</si>
  <si>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</si>
  <si>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</si>
  <si>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</si>
  <si>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</si>
  <si>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</si>
  <si>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</si>
  <si>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</si>
  <si>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</si>
  <si>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</si>
  <si>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</si>
  <si>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</si>
  <si>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</si>
  <si>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</si>
  <si>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</si>
  <si>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</si>
  <si>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</si>
  <si>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</si>
  <si>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</si>
  <si>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</si>
  <si>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</si>
  <si>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</si>
  <si>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</si>
  <si>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</si>
  <si>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</si>
  <si>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</si>
  <si>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</si>
  <si>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</si>
  <si>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</si>
  <si>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</si>
  <si>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</si>
  <si>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</si>
  <si>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</si>
  <si>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</si>
  <si>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</si>
  <si>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</si>
  <si>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D.1.4.2</t>
  </si>
  <si>
    <t>Vytápění</t>
  </si>
  <si>
    <t>STA</t>
  </si>
  <si>
    <t>{79c0f22d-8fd0-4f9d-9a5a-ddd2c3d802af}</t>
  </si>
  <si>
    <t>801 45</t>
  </si>
  <si>
    <t>2</t>
  </si>
  <si>
    <t>Zpět na list:</t>
  </si>
  <si>
    <t>KRYCÍ LIST SOUPISU</t>
  </si>
  <si>
    <t>Objekt:</t>
  </si>
  <si>
    <t>D.1.4.2 - Vytápění</t>
  </si>
  <si>
    <t>PŘESNÝ POPIS JEDNOTLIVÝCH POLOŽEK VIZ. TECHNICKÁ SPECIFIKACE VYTÁPĚNÍ</t>
  </si>
  <si>
    <t>REKAPITULACE ČLENĚNÍ SOUPISU PRACÍ</t>
  </si>
  <si>
    <t>Kód dílu - Popis</t>
  </si>
  <si>
    <t>Cena celkem [CZK]</t>
  </si>
  <si>
    <t>Náklady soupisu celkem</t>
  </si>
  <si>
    <t>-1</t>
  </si>
  <si>
    <t>HSV - Práce a dodávky HSV</t>
  </si>
  <si>
    <t xml:space="preserve">    997 - Přesun sutě</t>
  </si>
  <si>
    <t>PSV - Práce a dodávky PSV</t>
  </si>
  <si>
    <t xml:space="preserve">    713 - Izolace tepelné</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</si>
  <si>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</si>
  <si>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</si>
  <si>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</si>
  <si>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</si>
  <si>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</si>
  <si>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</si>
  <si>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</si>
  <si>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</si>
  <si>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</si>
  <si>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</si>
  <si>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</si>
  <si>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</si>
  <si>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</si>
  <si>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</si>
  <si>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</si>
  <si>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</si>
  <si>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</si>
  <si>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</si>
  <si>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</si>
  <si>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</si>
  <si>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</si>
  <si>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</si>
  <si>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</si>
  <si>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997</t>
  </si>
  <si>
    <t>Přesun sutě</t>
  </si>
  <si>
    <t>K</t>
  </si>
  <si>
    <t>997013151</t>
  </si>
  <si>
    <t>Vnitrostaveništní doprava suti a vybouraných hmot vodorovně do 50 m svisle s omezením mechanizace pro budovy a haly výšky do 6 m</t>
  </si>
  <si>
    <t>t</t>
  </si>
  <si>
    <t>CS ÚRS 2019 01</t>
  </si>
  <si>
    <t>4</t>
  </si>
  <si>
    <t>-1465906066</t>
  </si>
  <si>
    <t>PSC</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</si>
  <si>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</si>
  <si>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997013509</t>
  </si>
  <si>
    <t>Odvoz suti a vybouraných hmot na skládku nebo meziskládku se složením, na vzdálenost Příplatek k ceně za každý další i započatý 1 km přes 1 km</t>
  </si>
  <si>
    <t>1686144658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</si>
  <si>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</si>
  <si>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VV</t>
  </si>
  <si>
    <t>0,514*15</t>
  </si>
  <si>
    <t>3</t>
  </si>
  <si>
    <t>997013511</t>
  </si>
  <si>
    <t>Odvoz suti a vybouraných hmot z meziskládky na skládku s naložením a se složením, na vzdálenost do 1 km</t>
  </si>
  <si>
    <t>1344888905</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</si>
  <si>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</si>
  <si>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997013814</t>
  </si>
  <si>
    <t>Poplatek za uložení stavebního odpadu na skládce (skládkovné) z izolačních materiálů</t>
  </si>
  <si>
    <t>-246186608</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</si>
  <si>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</si>
  <si>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PSV</t>
  </si>
  <si>
    <t>Práce a dodávky PSV</t>
  </si>
  <si>
    <t>713</t>
  </si>
  <si>
    <t>Izolace tepelné</t>
  </si>
  <si>
    <t>5</t>
  </si>
  <si>
    <t>713463521X11</t>
  </si>
  <si>
    <t xml:space="preserve">Montáž trubkové tepelné izolace průměr 15 mm nasunutím s přelepením spojů </t>
  </si>
  <si>
    <t>m</t>
  </si>
  <si>
    <t>16</t>
  </si>
  <si>
    <t>611140248</t>
  </si>
  <si>
    <t>6</t>
  </si>
  <si>
    <t>M</t>
  </si>
  <si>
    <t>63177751X011</t>
  </si>
  <si>
    <t>Návleková tepelně izolační trubka z minerálních vláken s Al fólií tl. 20 mm průměr 15 mm (OH 65 až 80kg/m3, MST 250°C/100°C)</t>
  </si>
  <si>
    <t>32</t>
  </si>
  <si>
    <t>1978825147</t>
  </si>
  <si>
    <t>7</t>
  </si>
  <si>
    <t>713463523X13</t>
  </si>
  <si>
    <t xml:space="preserve">Montáž trubkové tepelné izolace průměr 18 mm nasunutím s přelepením spojů </t>
  </si>
  <si>
    <t>1089910125</t>
  </si>
  <si>
    <t>8</t>
  </si>
  <si>
    <t>63177763X013</t>
  </si>
  <si>
    <t>Návleková tepelně izolační trubka z minerálních vláken s Al fólií tl. 20 mm průměr 18 mm (OH 65 až 80kg/m3, MST 250°C/100°C)</t>
  </si>
  <si>
    <t>-1382026822</t>
  </si>
  <si>
    <t>9</t>
  </si>
  <si>
    <t>713463525X15</t>
  </si>
  <si>
    <t xml:space="preserve">Montáž trubkové tepelné izolace průměr 35 mm nasunutím s přelepením spojů </t>
  </si>
  <si>
    <t>-2105213885</t>
  </si>
  <si>
    <t>63177765X015</t>
  </si>
  <si>
    <t>Návleková tepelně izolační trubka z minerálních vláken s Al fólií tl.30 mm průměr 35 mm (OH 65 až 80kg/m3, MST 250°C/100°C)</t>
  </si>
  <si>
    <t>-1194110458</t>
  </si>
  <si>
    <t>11</t>
  </si>
  <si>
    <t>998713101</t>
  </si>
  <si>
    <t>Přesun hmot pro izolace tepelné stanovený z hmotnosti přesunovaného materiálu vodorovná dopravní vzdálenost do 50 m v objektech výšky do 6 m</t>
  </si>
  <si>
    <t>-341164861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</si>
  <si>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</si>
  <si>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12</t>
  </si>
  <si>
    <t>998713192</t>
  </si>
  <si>
    <t>Přesun hmot pro izolace tepelné stanovený z hmotnosti přesunovaného materiálu Příplatek k cenám za zvětšený přesun přes vymezenou největší dopravní vzdálenost do 100 m</t>
  </si>
  <si>
    <t>-767485418</t>
  </si>
  <si>
    <t>13</t>
  </si>
  <si>
    <t>713410811</t>
  </si>
  <si>
    <t>Odstranění tepelné izolace potrubí a ohybů pásy nebo rohožemi bez povrchové úpravy ovinutými kolem potrubí a staženými ocelovým drátem potrubí, tloušťka izolace do 50 mm</t>
  </si>
  <si>
    <t>CS ÚRS 2016 02</t>
  </si>
  <si>
    <t>-1893217345</t>
  </si>
  <si>
    <t>731</t>
  </si>
  <si>
    <t>Ústřední vytápění - kotelny</t>
  </si>
  <si>
    <t>14</t>
  </si>
  <si>
    <t>731244494</t>
  </si>
  <si>
    <t>Kotle ocelové teplovodní plynové závěsné kondenzační montáž kotlů kondenzačních ostatních typů o výkonu přes 28 do 50 kW</t>
  </si>
  <si>
    <t>soubor</t>
  </si>
  <si>
    <t>-194722130</t>
  </si>
  <si>
    <t xml:space="preserve">Poznámka k souboru cen:_x000D_
Poznámka k souboru cen: 1. V cenách -4101 až -4494 jsou započteny i náklady na: a) napojení kotle na připravené rozvody, b) odzkoušení kotle a poučení provozovatele. 2. V cenách -4101 až -4494 nejsou započteny náklady, které se oceňují samostatně, a to: a) zřízení rozvodů topné a vratné vody, b) dodávku a montáž odtahového potrubí odvodu spalin, c) případnou dodávku, osazení a připojení zásobníku. </t>
  </si>
  <si>
    <t>484176971X01</t>
  </si>
  <si>
    <t>Plynový závěsný kombinovaný kondenzační kotel pro vytápění a průtokovou přípravu teplé vody s plynulou regulací výkonu rozsah tepelného výkonu pro vytápění  5,7 až 26,5 kW pro přípravu TV 30 kW  pracovní přetlak max.0,3 MPa (palivo ZP) kotel včetně tlakové expanzní nádoby o objemu 10 litrů a připojovacího příslušenství, které obsahuje pojistný ventil otev. přetlak 0,3 MPa palivo zemní plyn</t>
  </si>
  <si>
    <t>-3868717</t>
  </si>
  <si>
    <t>731243498X02</t>
  </si>
  <si>
    <t>Uvedení kotle do provozu oprávněnou osobou</t>
  </si>
  <si>
    <t>kus</t>
  </si>
  <si>
    <t>-1704868940</t>
  </si>
  <si>
    <t>17</t>
  </si>
  <si>
    <t>731243497X03</t>
  </si>
  <si>
    <t>Digitální ekvitermní regulátor s týdenním programem pro montáž na stěnu s eBUS rozhráním (pro 1 přímý topný okruh s možností rozšíření o 2 okruhy pomocí rozšiřujícího modulu) včetně venkovního čidla a možnosti vzdálené správy regulátor určený a kompatibilní pro výše uvedený kotel (Montáž a připojení provede profese elektro, M+R)</t>
  </si>
  <si>
    <t>736426910</t>
  </si>
  <si>
    <t>18</t>
  </si>
  <si>
    <t>731243496X04</t>
  </si>
  <si>
    <t>Základní rozšiřující modul pro výše uvedený regulátor- rozšíření o 2 topné směšované okruhy (včetně dvou teplotních čidel) (Montáž a připojení provede profese elektro, M+R)</t>
  </si>
  <si>
    <t>-1909465052</t>
  </si>
  <si>
    <t>19</t>
  </si>
  <si>
    <t>731243499X05</t>
  </si>
  <si>
    <t>Modul pro vzdálenou správu výše uvedeného regulátoru (otopného systému) modul se připojí na komunikační eBus rozhrání a k internetu pomocí LAN kabelu nebo vestavěnou WIFI (Montáž a připojení provede profese elektro, M+R)</t>
  </si>
  <si>
    <t>1508456237</t>
  </si>
  <si>
    <t>20</t>
  </si>
  <si>
    <t>731259711X06</t>
  </si>
  <si>
    <t>Montáž příložného pojistného termostatu</t>
  </si>
  <si>
    <t>-677256304</t>
  </si>
  <si>
    <t>484177791X07</t>
  </si>
  <si>
    <t>Příložný pojistný termostat 230V (teplota 50°C)</t>
  </si>
  <si>
    <t>-1431699701</t>
  </si>
  <si>
    <t>22</t>
  </si>
  <si>
    <t>731810511X08</t>
  </si>
  <si>
    <t>Montáž koaxiálního odkouření průměr125/80 mm pro kondenzační kotle (včetně montážního materiálu a lešení)</t>
  </si>
  <si>
    <t>-517402096</t>
  </si>
  <si>
    <t>23</t>
  </si>
  <si>
    <t>4842822X09</t>
  </si>
  <si>
    <t>Typový vnitřní koaxiální odvod spalin a přívod spalovacího vzduchu průměr 125/80 mm pro odvod spalin od kondenzačního kotle (materiál - odvod spalin trubka PP vnější trubka ocel/hliník) zatřídění odkouření dvouvrstvé ČSN EN 14471 T 120 H 1 O W 2 O00 IDL0 Přechodový - připojovací adaptér pro kotel – koaxiální přechod z DN 100/60 m na DN 125/80 mm</t>
  </si>
  <si>
    <t>409408513</t>
  </si>
  <si>
    <t>24</t>
  </si>
  <si>
    <t>4842823X10</t>
  </si>
  <si>
    <t>Typový vnitřní koaxiální odvod spalin a přívod spalovacího vzduchu průměr 125/80 mm pro odvod spalin od kondenzačního kotle (materiál - odvod spalin trubka PP vnější trubka ocel/hliník) zatřídění odkouření dvouvrstvé ČSN EN 14471 T 120 H 1 O W 2 O00 IDL0 Vnitřní koaxiální oblouk - koleno 45° - DN 125/80 mm včetně těsnění a spojovací manžety</t>
  </si>
  <si>
    <t>1062028486</t>
  </si>
  <si>
    <t>25</t>
  </si>
  <si>
    <t>4842824X11</t>
  </si>
  <si>
    <t>Typový vnitřní koaxiální odvod spalin a přívod spalovacího vzduchu průměr 125/80 mm pro odvod spalin od kondenzačního kotle (materiál - odvod spalin trubka PP vnější trubka ocel/hliník) zatřídění odkouření dvouvrstvé ČSN EN 14471 T 120 H 1 O W 2 O00 IDL0 Vnitřní revizní kus přímý koaxiální DN 125/80 mm včetně těsnění a spojovací manžety</t>
  </si>
  <si>
    <t>-446015602</t>
  </si>
  <si>
    <t>26</t>
  </si>
  <si>
    <t>4842825X12</t>
  </si>
  <si>
    <t>Typový fasádní koaxiální odvod spalin a přívod spalovacího vzduchu průměr 125/80 mm pro odvod spalin od kondenzačního kotle (materiál - odvod spalin trubka PP vnější trubka nerez plech) zatřídění odkouření dvouvrstvé ČSN EN 14471 T 120 H 1 O W 2 O00 EDL0 Fasádní koaxiální prodlužovací trubka DN125/80 mm délka 1000 mm včetně těsnění a spojovací manžety nerez/PP</t>
  </si>
  <si>
    <t>1176988762</t>
  </si>
  <si>
    <t>27</t>
  </si>
  <si>
    <t>4842826X13</t>
  </si>
  <si>
    <t>Typový fasádní koaxiální odvod spalin a přívod spalovacího vzduchu průměr 125/80 mm pro odvod spalin od kondenzačního kotle (materiál - odvod spalin trubka PP vnější trubka nerez plech) zatřídění odkouření dvouvrstvé ČSN EN 14471 T 120 H 1 O W 2 O00 EDL0 Fasádní koaxiální prodlužovací trubka DN125/80 mm délka 2000 mm včetně těsnění a spojovací manžety nerez/PP</t>
  </si>
  <si>
    <t>-549463320</t>
  </si>
  <si>
    <t>28</t>
  </si>
  <si>
    <t>4842827X14</t>
  </si>
  <si>
    <t>Typový fasádní koaxiální odvod spalin a přívod spalovacího vzduchu průměr 125/80 mm pro odvod spalin od kondenzačního kotle (materiál - odvod spalin trubka PP vnější trubka nerez plech) zatřídění odkouření dvouvrstvé ČSN EN 14471 T 120 H 1 O W 2 O00 EDL0 Fasádní koaxiální potrubní přívod vzduchu DN125/80 mm včetně těsnění a spojovací manžety nerez/PP</t>
  </si>
  <si>
    <t>-1486557700</t>
  </si>
  <si>
    <t>29</t>
  </si>
  <si>
    <t>4842828X15</t>
  </si>
  <si>
    <t>Typový fasádní koaxiální odvod spalin a přívod spalovacího vzduchu průměr 125/80 mm pro odvod spalin od kondenzačního kotle (materiál - odvod spalin trubka PP vnější trubka nerez plech) zatřídění odkouření dvouvrstvé ČSN EN 14471 T 120 H 1 O W 2 O00 EDL0 Fasádní  hlavice se svěrnou objímkou DN125/80 mm včetně těsnění a spojovací manžety nerez/PP</t>
  </si>
  <si>
    <t>1843766538</t>
  </si>
  <si>
    <t>30</t>
  </si>
  <si>
    <t>4842829X16</t>
  </si>
  <si>
    <t>Typový fasádní koaxiální odvod spalin a přívod spalovacího vzduchu průměr 125/80 mm pro odvod spalin od kondenzačního kotle (materiál - odvod spalin trubka PP vnější trubka nerez plech) zatřídění odkouření dvouvrstvé ČSN EN 14471 T 120 H 1 O W 2 O00 EDL0 Atypická nerez rozpěrka (distanční objímka) pro DN 125 mm – nerez (před výrobou oměřit na místě)</t>
  </si>
  <si>
    <t>1901000131</t>
  </si>
  <si>
    <t>31</t>
  </si>
  <si>
    <t>998731101</t>
  </si>
  <si>
    <t>Přesun hmot pro kotelny stanovený z hmotnosti přesunovaného materiálu vodorovná dopravní vzdálenost do 50 m v objektech výšky do 6 m</t>
  </si>
  <si>
    <t>177248481</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</si>
  <si>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</si>
  <si>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998731193</t>
  </si>
  <si>
    <t>Přesun hmot pro kotelny stanovený z hmotnosti přesunovaného materiálu Příplatek k cenám za zvětšený přesun přes vymezenou největší dopravní vzdálenost do 500 m</t>
  </si>
  <si>
    <t>1663809322</t>
  </si>
  <si>
    <t>33</t>
  </si>
  <si>
    <t>731200832</t>
  </si>
  <si>
    <t>Demontáž kotlů ocelových rychlovyhřívacích závěsných (agregáty) s přípravou TUV</t>
  </si>
  <si>
    <t>-491202182</t>
  </si>
  <si>
    <t>34</t>
  </si>
  <si>
    <t>73139X834</t>
  </si>
  <si>
    <t xml:space="preserve">Demontáž kouřovodu a komínového plechového průduchu </t>
  </si>
  <si>
    <t>-605959066</t>
  </si>
  <si>
    <t>35</t>
  </si>
  <si>
    <t>73139X835</t>
  </si>
  <si>
    <t>Vypuštění stávajícího systému vytápění před demontáží</t>
  </si>
  <si>
    <t>676099621</t>
  </si>
  <si>
    <t>36</t>
  </si>
  <si>
    <t>731890801</t>
  </si>
  <si>
    <t>Vnitrostaveništní přemístění vybouraných (demontovaných) hmot kotelen vodorovně do 100 m umístěných ve výšce (hloubce) do 6 m</t>
  </si>
  <si>
    <t>-1716588310</t>
  </si>
  <si>
    <t xml:space="preserve">Poznámka k souboru cen:_x000D_
Poznámka k souboru cen: 1. Pro volbu ceny -0801 nebo -0802 je rozhodující výška (hloubka) úrovně podlaží, ve kterém je kotelna umístěna. Výška objektu není pro volbu ceny rozhodující. </t>
  </si>
  <si>
    <t>37</t>
  </si>
  <si>
    <t>731511317X55</t>
  </si>
  <si>
    <t>Topná zkouška v rozsahu 24 hodin, včetně zaškolení obsluhy, nastavení termostatických ventilů a zaregulování systému</t>
  </si>
  <si>
    <t>512</t>
  </si>
  <si>
    <t>-34758113</t>
  </si>
  <si>
    <t>732</t>
  </si>
  <si>
    <t>Ústřední vytápění - strojovny</t>
  </si>
  <si>
    <t>38</t>
  </si>
  <si>
    <t>732199100</t>
  </si>
  <si>
    <t>Montáž štítků orientačních</t>
  </si>
  <si>
    <t>-2013493066</t>
  </si>
  <si>
    <t>39</t>
  </si>
  <si>
    <t>283201111X17</t>
  </si>
  <si>
    <t>Dodávka orientačních štítků dle PD</t>
  </si>
  <si>
    <t>-630423175</t>
  </si>
  <si>
    <t>40</t>
  </si>
  <si>
    <t>732239113X18</t>
  </si>
  <si>
    <t>Montáž tlakové expanzní nádoby s membránou o objemu 18 litrů</t>
  </si>
  <si>
    <t>1448798611</t>
  </si>
  <si>
    <t>41</t>
  </si>
  <si>
    <t>484760902X19</t>
  </si>
  <si>
    <t>Tlaková expanzní nádoba s membránou (PN=0,6 MPa) objem 18 litrů</t>
  </si>
  <si>
    <t>993747596</t>
  </si>
  <si>
    <t>42</t>
  </si>
  <si>
    <t>732239111X20</t>
  </si>
  <si>
    <t>Montáž vodorovného hydraulického vyrovnávače dynamických tlaků</t>
  </si>
  <si>
    <t>-782572195</t>
  </si>
  <si>
    <t>43</t>
  </si>
  <si>
    <t>484760901X21</t>
  </si>
  <si>
    <t>Typový ocelový hydraulický vyrovnávač dynamických tlaků - vodorovné provedení pro malé systémy hranatý průtok max. 3 m3/hod. PN=0,6 MPa je opatřen základním nátěrem včetně blokové typové tepelné izolace - připojovací hrdla závitová na straně zdroje tepla – ploché těsnění vnější závit G 6/4“ - připojovací hrdla závitová na straně otopné soustavy – převlečná matice G 6/4“ s plochým těsněním a návarkem G ½“ pro teplotní čidlo</t>
  </si>
  <si>
    <t>-1221240907</t>
  </si>
  <si>
    <t>44</t>
  </si>
  <si>
    <t>732429212</t>
  </si>
  <si>
    <t>Čerpadla teplovodní montáž čerpadel (do potrubí) ostatních typů mokroběžných závitových DN 25</t>
  </si>
  <si>
    <t>-2110809227</t>
  </si>
  <si>
    <t>45</t>
  </si>
  <si>
    <t>426113611X22</t>
  </si>
  <si>
    <t>Oběhové čerpadlo elektronicky regulovatelné G 1" (230V PN10 dl.180 mm) pro Q=1 m3/h H=2,9 m solo čerpadlo závitové (1ks na sklad)</t>
  </si>
  <si>
    <t>1540420456</t>
  </si>
  <si>
    <t>46</t>
  </si>
  <si>
    <t>732119147X23</t>
  </si>
  <si>
    <t>Kompletní montáž rozdělovací stanice G 1“ (4 okruhy)</t>
  </si>
  <si>
    <t>-1270478489</t>
  </si>
  <si>
    <t>47</t>
  </si>
  <si>
    <t>484877161X24</t>
  </si>
  <si>
    <t>Rozdělovací stanice pro 4 okruhy - šířka 300 mm - sada korozivzdorného mosazného rozdělovače G 1“ a sběrače G 1“ s vývody vytápěných okruhů ¾“ rozdělovač - přívod - uzavíratelné průtokoměry vytápěných okruhů (4 okruhů) sběrač - zpátečka - uzavíratelné regulační ventily vytápěných okruhů (4 okruhů) včetně nosných protihlukových držáků a odvzdušňovací a plnící sestavy</t>
  </si>
  <si>
    <t>-385731150</t>
  </si>
  <si>
    <t>48</t>
  </si>
  <si>
    <t>484877171X25</t>
  </si>
  <si>
    <t>Adaptér z mosazi s eurokuželem ¾“ pro napojení  stávajících trubek na rozdělovací stanici podlahového vytápění</t>
  </si>
  <si>
    <t>-1251281086</t>
  </si>
  <si>
    <t>49</t>
  </si>
  <si>
    <t>998732101</t>
  </si>
  <si>
    <t>Přesun hmot pro strojovny stanovený z hmotnosti přesunovaného materiálu vodorovná dopravní vzdálenost do 50 m v objektech výšky do 6 m</t>
  </si>
  <si>
    <t>658252102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</si>
  <si>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</si>
  <si>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50</t>
  </si>
  <si>
    <t>998732193</t>
  </si>
  <si>
    <t>Přesun hmot pro strojovny stanovený z hmotnosti přesunovaného materiálu Příplatek k cenám za zvětšený přesun přes vymezenou největší dopravní vzdálenost do 500 m</t>
  </si>
  <si>
    <t>-205270131</t>
  </si>
  <si>
    <t>51</t>
  </si>
  <si>
    <t>732320812</t>
  </si>
  <si>
    <t>Demontáž nádrží beztlakých nebo tlakových odpojení od rozvodů potrubí nádrže o obsahu do 100 l</t>
  </si>
  <si>
    <t>-727127728</t>
  </si>
  <si>
    <t xml:space="preserve">Poznámka k souboru cen:_x000D_
Poznámka k souboru cen: 1. Cenami -4812 až -4821 se oceňuje: a) vypouštění vody z nádrží při jejich opravách i demontáži, b) vypouštění otopných soustav v úseku od nádrže po protipřírubu potrubí připojeného na nádrž. </t>
  </si>
  <si>
    <t>52</t>
  </si>
  <si>
    <t>732420811</t>
  </si>
  <si>
    <t>Demontáž čerpadel oběhových spirálních (do potrubí) DN 25</t>
  </si>
  <si>
    <t>750338459</t>
  </si>
  <si>
    <t>53</t>
  </si>
  <si>
    <t>732110810X26</t>
  </si>
  <si>
    <t>Demontáž těles rozdělovačů a sběračů podlahového vytápění</t>
  </si>
  <si>
    <t>-1792666146</t>
  </si>
  <si>
    <t>54</t>
  </si>
  <si>
    <t>732890801</t>
  </si>
  <si>
    <t>Vnitrostaveništní přemístění vybouraných (demontovaných) hmot strojoven vodorovně do 100 m v objektech výšky do 6 m</t>
  </si>
  <si>
    <t>-1886896849</t>
  </si>
  <si>
    <t>733</t>
  </si>
  <si>
    <t>Ústřední vytápění - rozvodné potrubí</t>
  </si>
  <si>
    <t>55</t>
  </si>
  <si>
    <t>733222101</t>
  </si>
  <si>
    <t>Potrubí z trubek měděných polotvrdých spojovaných měkkým pájením D 12/1</t>
  </si>
  <si>
    <t>1591448930</t>
  </si>
  <si>
    <t>56</t>
  </si>
  <si>
    <t>733222102</t>
  </si>
  <si>
    <t>Potrubí z trubek měděných polotvrdých spojovaných měkkým pájením O 15/1</t>
  </si>
  <si>
    <t>-1369271784</t>
  </si>
  <si>
    <t>57</t>
  </si>
  <si>
    <t>733222103</t>
  </si>
  <si>
    <t>Potrubí z trubek měděných polotvrdých spojovaných měkkým pájením D 18/1</t>
  </si>
  <si>
    <t>-641158593</t>
  </si>
  <si>
    <t>58</t>
  </si>
  <si>
    <t>733222104</t>
  </si>
  <si>
    <t>Potrubí z trubek měděných polotvrdých spojovaných měkkým pájením D 22/1,0</t>
  </si>
  <si>
    <t>1807605266</t>
  </si>
  <si>
    <t>59</t>
  </si>
  <si>
    <t>733223105</t>
  </si>
  <si>
    <t>Potrubí z trubek měděných tvrdých spojovaných měkkým pájením D 28/1,5</t>
  </si>
  <si>
    <t>-392828815</t>
  </si>
  <si>
    <t>60</t>
  </si>
  <si>
    <t>733223106</t>
  </si>
  <si>
    <t>Potrubí z trubek měděných tvrdých spojovaných měkkým pájením D 35/1,5</t>
  </si>
  <si>
    <t>-1070893942</t>
  </si>
  <si>
    <t>61</t>
  </si>
  <si>
    <t>733224203</t>
  </si>
  <si>
    <t>Potrubí z trubek měděných Příplatek k cenám za potrubí vedené v kotelnách a strojovnách D 18/1</t>
  </si>
  <si>
    <t>-945280940</t>
  </si>
  <si>
    <t>62</t>
  </si>
  <si>
    <t>733224206</t>
  </si>
  <si>
    <t>Potrubí z trubek měděných Příplatek k cenám za potrubí vedené v kotelnách a strojovnách D 35/1,5</t>
  </si>
  <si>
    <t>-1814651967</t>
  </si>
  <si>
    <t>63</t>
  </si>
  <si>
    <t>733224221</t>
  </si>
  <si>
    <t>Potrubí z trubek měděných Příplatek k cenám za zhotovení přípojky z trubek měděných D do 12/1</t>
  </si>
  <si>
    <t>699503387</t>
  </si>
  <si>
    <t>8           "nová otopná tělesa</t>
  </si>
  <si>
    <t>64</t>
  </si>
  <si>
    <t>-851484855</t>
  </si>
  <si>
    <t>8         "stávající otopná tělesa</t>
  </si>
  <si>
    <t>65</t>
  </si>
  <si>
    <t>733224222</t>
  </si>
  <si>
    <t>Potrubí z trubek měděných Příplatek k cenám za zhotovení přípojky z trubek měděných D 15/1</t>
  </si>
  <si>
    <t>1892249864</t>
  </si>
  <si>
    <t>66</t>
  </si>
  <si>
    <t>733224224</t>
  </si>
  <si>
    <t>Potrubí z trubek měděných Příplatek k cenám za zhotovení přípojky z trubek měděných D 22/1</t>
  </si>
  <si>
    <t>570341500</t>
  </si>
  <si>
    <t>67</t>
  </si>
  <si>
    <t>733224226</t>
  </si>
  <si>
    <t>Potrubí z trubek měděných Příplatek k cenám za zhotovení přípojky z trubek měděných D 35/1,5</t>
  </si>
  <si>
    <t>222765137</t>
  </si>
  <si>
    <t>68</t>
  </si>
  <si>
    <t>733291101</t>
  </si>
  <si>
    <t>Zkoušky těsnosti potrubí z trubek měděných D do 35/1,5</t>
  </si>
  <si>
    <t>-1037474631</t>
  </si>
  <si>
    <t>69</t>
  </si>
  <si>
    <t>733291903</t>
  </si>
  <si>
    <t>Opravy rozvodů potrubí z trubek měděných propojení potrubí D 18/1</t>
  </si>
  <si>
    <t>542911532</t>
  </si>
  <si>
    <t xml:space="preserve">4                "propojení-napojení nového potrubí na stávající průměr 18 mm </t>
  </si>
  <si>
    <t>70</t>
  </si>
  <si>
    <t>733291904</t>
  </si>
  <si>
    <t>Opravy rozvodů potrubí z trubek měděných propojení potrubí D 22/1,5</t>
  </si>
  <si>
    <t>-102981865</t>
  </si>
  <si>
    <t>2     "propojení-napojení nového potrubí na stávající průměr 22 mm</t>
  </si>
  <si>
    <t>71</t>
  </si>
  <si>
    <t>733294000X01</t>
  </si>
  <si>
    <t>Připojení podlahových okruhů na nový rozdělovač a sběrač</t>
  </si>
  <si>
    <t>-1609822113</t>
  </si>
  <si>
    <t>72</t>
  </si>
  <si>
    <t>998733101</t>
  </si>
  <si>
    <t>Přesun hmot pro rozvody potrubí stanovený z hmotnosti přesunovaného materiálu vodorovná dopravní vzdálenost do 50 m v objektech výšky do 6 m</t>
  </si>
  <si>
    <t>-1365708040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</si>
  <si>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</si>
  <si>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t>
  </si>
  <si>
    <t>998733193</t>
  </si>
  <si>
    <t>Přesun hmot pro rozvody potrubí stanovený z hmotnosti přesunovaného materiálu Příplatek k cenám za zvětšený přesun přes vymezenou největší dopravní vzdálenost do 500 m</t>
  </si>
  <si>
    <t>809167832</t>
  </si>
  <si>
    <t>74</t>
  </si>
  <si>
    <t>733110803</t>
  </si>
  <si>
    <t>Demontáž potrubí z trubek ocelových závitových DN do 15</t>
  </si>
  <si>
    <t>-386628270</t>
  </si>
  <si>
    <t>75</t>
  </si>
  <si>
    <t>733110806</t>
  </si>
  <si>
    <t>Demontáž potrubí z trubek ocelových závitových DN přes 15 do 32</t>
  </si>
  <si>
    <t>-38090027</t>
  </si>
  <si>
    <t>76</t>
  </si>
  <si>
    <t>733290801</t>
  </si>
  <si>
    <t>Demontáž potrubí z trubek měděných D do 35/1,5</t>
  </si>
  <si>
    <t>-345405967</t>
  </si>
  <si>
    <t>77</t>
  </si>
  <si>
    <t>733890801</t>
  </si>
  <si>
    <t>Vnitrostaveništní přemístění vybouraných (demontovaných) hmot rozvodů potrubí vodorovně do 100 m v objektech výšky do 6 m</t>
  </si>
  <si>
    <t>-55764881</t>
  </si>
  <si>
    <t>734</t>
  </si>
  <si>
    <t>Ústřední vytápění - armatury</t>
  </si>
  <si>
    <t>78</t>
  </si>
  <si>
    <t>734209103</t>
  </si>
  <si>
    <t>Montáž závitových armatur s 1 závitem G 1/2 (DN 15)</t>
  </si>
  <si>
    <t>-897459083</t>
  </si>
  <si>
    <t>79</t>
  </si>
  <si>
    <t>551282531X27</t>
  </si>
  <si>
    <t>Termostatická hlavice s vestavěným čidlem (závit M30x1,5)</t>
  </si>
  <si>
    <t>54387931</t>
  </si>
  <si>
    <t>80</t>
  </si>
  <si>
    <t>849966028</t>
  </si>
  <si>
    <t>81</t>
  </si>
  <si>
    <t>551282551X28</t>
  </si>
  <si>
    <t>Automatický odvzdušňovací ventil se zpětným ventilem PN 12/100°C G 1/2”</t>
  </si>
  <si>
    <t>1995422817</t>
  </si>
  <si>
    <t>82</t>
  </si>
  <si>
    <t>734209112</t>
  </si>
  <si>
    <t>Montáž závitových armatur se 2 závity G 3/8 (DN 10)</t>
  </si>
  <si>
    <t>377896550</t>
  </si>
  <si>
    <t>83</t>
  </si>
  <si>
    <t>551273772X29</t>
  </si>
  <si>
    <t>Vyvažovací statický ventil pro měření průtoku, regulaci a uzavírání závitový PN 20/120°C G 3/8" (kvs =1,47)</t>
  </si>
  <si>
    <t>1789093446</t>
  </si>
  <si>
    <t>84</t>
  </si>
  <si>
    <t>734209113</t>
  </si>
  <si>
    <t>Montáž závitových armatur se 2 závity G 1/2 (DN 15)</t>
  </si>
  <si>
    <t>-490886043</t>
  </si>
  <si>
    <t>85</t>
  </si>
  <si>
    <t>551212371X30</t>
  </si>
  <si>
    <t>Rohové dvojité připojovací šroubení pro dvoutrubkovou soustavu G 1/2“ s vypouštěním (včetně svorného šroubení pro napojení měděné trubky)</t>
  </si>
  <si>
    <t>1730947516</t>
  </si>
  <si>
    <t>86</t>
  </si>
  <si>
    <t>-1170143543</t>
  </si>
  <si>
    <t>87</t>
  </si>
  <si>
    <t>551212341X31</t>
  </si>
  <si>
    <t>Přímý radiátorový termostatický ventil G 1/2“ s přednastavením (včetně svorného šroubení pro napojení měděné trubky)</t>
  </si>
  <si>
    <t>-1324579029</t>
  </si>
  <si>
    <t>88</t>
  </si>
  <si>
    <t>-539358096</t>
  </si>
  <si>
    <t>89</t>
  </si>
  <si>
    <t>551212361X32</t>
  </si>
  <si>
    <t>Přímé regulovatelné šroubení jednoduché G 1/2“ s vypouštěním (včetně svorného šroubení pro napojení měděné trubky)</t>
  </si>
  <si>
    <t>-616259605</t>
  </si>
  <si>
    <t>90</t>
  </si>
  <si>
    <t>734209123</t>
  </si>
  <si>
    <t>Montáž závitových armatur se 3 závity G 1/2 (DN 15)</t>
  </si>
  <si>
    <t>1720648997</t>
  </si>
  <si>
    <t>91</t>
  </si>
  <si>
    <t>551273782X33</t>
  </si>
  <si>
    <t>Trojcestný směšovací ventil  PN 10/110°C  kvs=1,6 m3/h G 1/2“</t>
  </si>
  <si>
    <t>885492913</t>
  </si>
  <si>
    <t>92</t>
  </si>
  <si>
    <t>734209140X34</t>
  </si>
  <si>
    <t>Montáž servopohonu na trojcestný závitový směšovač</t>
  </si>
  <si>
    <t>-1067665432</t>
  </si>
  <si>
    <t>93</t>
  </si>
  <si>
    <t>551273791X35</t>
  </si>
  <si>
    <t>Servomotor tříbodový 230V (čas běhu 30 sekund) pro závitový směšovač včetně montážní sady kroutící moment 6Nm</t>
  </si>
  <si>
    <t>-1776571647</t>
  </si>
  <si>
    <t>94</t>
  </si>
  <si>
    <t>734209114</t>
  </si>
  <si>
    <t>Montáž závitových armatur se 2 závity G 3/4 (DN 20)</t>
  </si>
  <si>
    <t>-1438943063</t>
  </si>
  <si>
    <t>95</t>
  </si>
  <si>
    <t>551273751X36</t>
  </si>
  <si>
    <t>Kulový kohout  pro ÚT závitový s rovnou páčkou PN 20/115°C (kv=18,5m3/hod.) G 3/4“</t>
  </si>
  <si>
    <t>-366919509</t>
  </si>
  <si>
    <t>96</t>
  </si>
  <si>
    <t>-631724932</t>
  </si>
  <si>
    <t>97</t>
  </si>
  <si>
    <t>551273831X37</t>
  </si>
  <si>
    <t>Filtr závitový pro ÚT PN 16/100°C (kv=5,9) G 3/4“</t>
  </si>
  <si>
    <t>1784719083</t>
  </si>
  <si>
    <t>98</t>
  </si>
  <si>
    <t>-1508967726</t>
  </si>
  <si>
    <t>99</t>
  </si>
  <si>
    <t>551280181X38</t>
  </si>
  <si>
    <t xml:space="preserve">Zpětná klapka závitová pro ÚT PN 16/100°C (kv=7,1) G 3/4“ </t>
  </si>
  <si>
    <t>32468088</t>
  </si>
  <si>
    <t>734209115</t>
  </si>
  <si>
    <t>Montáž závitových armatur se 2 závity G 1 (DN 25)</t>
  </si>
  <si>
    <t>-929663941</t>
  </si>
  <si>
    <t>101</t>
  </si>
  <si>
    <t>551273821X39</t>
  </si>
  <si>
    <t>Kulový kohout  pro ÚT závitový PN 20/115°C s rovnou páčkou (kv=36,3) G 1“</t>
  </si>
  <si>
    <t>-437106501</t>
  </si>
  <si>
    <t>102</t>
  </si>
  <si>
    <t>-896872672</t>
  </si>
  <si>
    <t>103</t>
  </si>
  <si>
    <t>551273831X40</t>
  </si>
  <si>
    <t>Filtr závitový pro ÚT PN 16/100°C (kv=10) G 1“</t>
  </si>
  <si>
    <t>234216543</t>
  </si>
  <si>
    <t>104</t>
  </si>
  <si>
    <t>-83679250</t>
  </si>
  <si>
    <t>105</t>
  </si>
  <si>
    <t>551280181X41</t>
  </si>
  <si>
    <t xml:space="preserve">Zpětná klapka závitová pro ÚT PN 16/100°C (kv=10,7) G 1“ </t>
  </si>
  <si>
    <t>1705912988</t>
  </si>
  <si>
    <t>106</t>
  </si>
  <si>
    <t>734209116</t>
  </si>
  <si>
    <t>Montáž závitových armatur se 2 závity G 5/4 (DN 32)</t>
  </si>
  <si>
    <t>544594980</t>
  </si>
  <si>
    <t>107</t>
  </si>
  <si>
    <t>551273821X42</t>
  </si>
  <si>
    <t>Kulový kohout  pro ÚT závitový PN 20/115°C s rovnou páčkou (kv=73,5) G 5/4“</t>
  </si>
  <si>
    <t>-1150320421</t>
  </si>
  <si>
    <t>108</t>
  </si>
  <si>
    <t>1021988927</t>
  </si>
  <si>
    <t>109</t>
  </si>
  <si>
    <t>551273831X43</t>
  </si>
  <si>
    <t>Filtr závitový pro ÚT PN 16/100°C (kv=18,2) G 5/4“</t>
  </si>
  <si>
    <t>-1821390136</t>
  </si>
  <si>
    <t>110</t>
  </si>
  <si>
    <t>734291123</t>
  </si>
  <si>
    <t>Ostatní armatury kohouty plnicí a vypouštěcí PN 10 do 110 st.C G 1/2</t>
  </si>
  <si>
    <t>1067250638</t>
  </si>
  <si>
    <t>111</t>
  </si>
  <si>
    <t>734411117</t>
  </si>
  <si>
    <t>Teploměry technické s pevným stonkem a jímkou zadní připojení (axiální) průměr 80 mm délka stonku 100 mm (0 až 120°C)</t>
  </si>
  <si>
    <t>1531443808</t>
  </si>
  <si>
    <t>112</t>
  </si>
  <si>
    <t>734421102</t>
  </si>
  <si>
    <t>Tlakoměry s pevným stonkem a zpětnou klapkou spodní připojení (radiální) tlaku 0–16 bar průměru 63 (0 až 0,4 MPa)</t>
  </si>
  <si>
    <t>971218696</t>
  </si>
  <si>
    <t>113</t>
  </si>
  <si>
    <t>7344242X44</t>
  </si>
  <si>
    <t>Trojcestný zkušební kohout k manometru PN 16/100°C</t>
  </si>
  <si>
    <t>1527838314</t>
  </si>
  <si>
    <t>114</t>
  </si>
  <si>
    <t>734494213</t>
  </si>
  <si>
    <t>Měřicí armatury návarky s trubkovým závitem G 1/2</t>
  </si>
  <si>
    <t>670370642</t>
  </si>
  <si>
    <t xml:space="preserve">Poznámka k souboru cen:_x000D_
1. V cenách -9211 až -9213 je započtena montáž návarků přivařením; jejich dodávka se oceňuje ve specifikaci pouze v případech, kdy návarky nejsou součástí dodávky zařízení. </t>
  </si>
  <si>
    <t>115</t>
  </si>
  <si>
    <t>734499211</t>
  </si>
  <si>
    <t>Měřicí armatury montáž návarků M 20 x 1,5</t>
  </si>
  <si>
    <t>1910015775</t>
  </si>
  <si>
    <t>116</t>
  </si>
  <si>
    <t>998734101</t>
  </si>
  <si>
    <t>Přesun hmot pro armatury stanovený z hmotnosti přesunovaného materiálu vodorovná dopravní vzdálenost do 50 m v objektech výšky do 6 m</t>
  </si>
  <si>
    <t>11550096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</si>
  <si>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</si>
  <si>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117</t>
  </si>
  <si>
    <t>998734193</t>
  </si>
  <si>
    <t>Přesun hmot pro armatury stanovený z hmotnosti přesunovaného materiálu Příplatek k cenám za zvětšený přesun přes vymezenou největší dopravní vzdálenost do 500 m</t>
  </si>
  <si>
    <t>-871945873</t>
  </si>
  <si>
    <t>735</t>
  </si>
  <si>
    <t>Ústřední vytápění - otopná tělesa</t>
  </si>
  <si>
    <t>118</t>
  </si>
  <si>
    <t>735119140</t>
  </si>
  <si>
    <t>Otopná tělesa litinová montáž těles článkových včetně podpěr, uchycení vsuvek, zátek a sestavení jednotlivých radiátorů</t>
  </si>
  <si>
    <t>m2</t>
  </si>
  <si>
    <t>1670751089</t>
  </si>
  <si>
    <t>119</t>
  </si>
  <si>
    <t>735118110</t>
  </si>
  <si>
    <t>Otopná tělesa litinová zkoušky těsnosti vodou těles článkových</t>
  </si>
  <si>
    <t>996313786</t>
  </si>
  <si>
    <t>120</t>
  </si>
  <si>
    <t>735117110</t>
  </si>
  <si>
    <t>Otopná tělesa litinová článková se základním nátěrem výkon 88-136,1 W/čl. odpojení a připojení po nátěru</t>
  </si>
  <si>
    <t>-2005014645</t>
  </si>
  <si>
    <t>121</t>
  </si>
  <si>
    <t>484507761X45</t>
  </si>
  <si>
    <t>Otopné těleso litinové článkové se základním nátěrem velikost-typ  500/110  (dvou  sloupkové)</t>
  </si>
  <si>
    <t>článek</t>
  </si>
  <si>
    <t>-818402211</t>
  </si>
  <si>
    <t>122</t>
  </si>
  <si>
    <t>484507771X46</t>
  </si>
  <si>
    <t>Otopné těleso litinové článkové čtyř sloupkové se základním nátěrem velikost-typ  500/160  (čtyř sloupkové)</t>
  </si>
  <si>
    <t>-1529716156</t>
  </si>
  <si>
    <t>123</t>
  </si>
  <si>
    <t>735159210</t>
  </si>
  <si>
    <t>Otopná tělesa panelová (VK) montáž otopných těles panelových dvouřadých, stavební délky do 1140 mm</t>
  </si>
  <si>
    <t>1053256932</t>
  </si>
  <si>
    <t>124</t>
  </si>
  <si>
    <t>484556151X47</t>
  </si>
  <si>
    <t>Otopné ocelové deskové těleso s čelní hladkou plochou, typ VKL (ventil kompakt, vývody vlevo dole) ozn.21VKL  dvojité (dvě desky s jednou přídav. přestup. otop.plochou), výška 600 mm, délka 900 mm, hloubka 68 mm (včetně uchycení) (RAL 9016)</t>
  </si>
  <si>
    <t>1069098320</t>
  </si>
  <si>
    <t>125</t>
  </si>
  <si>
    <t>484556161X48</t>
  </si>
  <si>
    <t>Otopné ocelové deskové těleso s čelní hladkou plochou, typ VKL (ventil kompakt, vývody vlevo dole) ozn.22VKL  dvojité (dvě desky se dvěma  přídav. přestup. otop.plochami),  výška 500 mm, délka 1100 mm, hloubka  102 mm (včetně uchycení) (RAL 9016)</t>
  </si>
  <si>
    <t>-1328889335</t>
  </si>
  <si>
    <t>126</t>
  </si>
  <si>
    <t>735159220</t>
  </si>
  <si>
    <t>Otopná tělesa panelová (VK) montáž otopných těles panelových dvouřadých, stavební délky přes 1140 do 1500 mm</t>
  </si>
  <si>
    <t>1119032293</t>
  </si>
  <si>
    <t>127</t>
  </si>
  <si>
    <t>484556171X49</t>
  </si>
  <si>
    <t>Otopné ocelové deskové těleso s čelní hladkou plochou, typ VK (ventil kompakt, vývody vpravo dole) ozn.22VK dvojité (dvě desky se dvěma  přídav. přestup. otop.plochami),  výška 500 mm, délka 1200 mm, hloubka  102 mm (včetně uchycení) (RAL 9016)</t>
  </si>
  <si>
    <t>-329168037</t>
  </si>
  <si>
    <t>128</t>
  </si>
  <si>
    <t>735159230</t>
  </si>
  <si>
    <t>Otopná tělesa panelová (VK) montáž otopných těles panelových dvouřadých, stavební délky přes 1500 do 1980 mm</t>
  </si>
  <si>
    <t>-122429217</t>
  </si>
  <si>
    <t>129</t>
  </si>
  <si>
    <t>484556181X50</t>
  </si>
  <si>
    <t>Otopné ocelové deskové těleso s čelní hladkou plochou, typ VKL (ventil kompakt, vývody vlevo dole) ozn. 21VKL  dvojité (dvě desky s jednou přídav. přestup. otop.plochou), výška 600 mm, délka 2000 mm, hloubka 68 mm (včetně uchycení) (RAL 9016)</t>
  </si>
  <si>
    <t>-250753067</t>
  </si>
  <si>
    <t>130</t>
  </si>
  <si>
    <t>735164521</t>
  </si>
  <si>
    <t>Otopná tělesa trubková montáž těles na stěnu výšky tělesa do 1340 mm</t>
  </si>
  <si>
    <t>648545974</t>
  </si>
  <si>
    <t xml:space="preserve">Poznámka k souboru cen:_x000D_
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 </t>
  </si>
  <si>
    <t>131</t>
  </si>
  <si>
    <t>484556191X51</t>
  </si>
  <si>
    <t>Trubkové otopné těleso vyrobené z uzavřených trubkových ocelových profilů kruhových  výška 700 mm, délka 450 mm, hloubka 35 mm,  spodní krajní připojení (RAL 9016)</t>
  </si>
  <si>
    <t>-1310253648</t>
  </si>
  <si>
    <t>132</t>
  </si>
  <si>
    <t>998735101</t>
  </si>
  <si>
    <t>Přesun hmot pro otopná tělesa stanovený z hmotnosti přesunovaného materiálu vodorovná dopravní vzdálenost do 50 m v objektech výšky do 6 m</t>
  </si>
  <si>
    <t>1112651311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</si>
  <si>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</si>
  <si>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133</t>
  </si>
  <si>
    <t>998735193</t>
  </si>
  <si>
    <t>Přesun hmot pro otopná tělesa stanovený z hmotnosti přesunovaného materiálu Příplatek k cenám za zvětšený přesun přes vymezenou největší dopravní vzdálenost do 500 m</t>
  </si>
  <si>
    <t>862301846</t>
  </si>
  <si>
    <t>134</t>
  </si>
  <si>
    <t>735151811</t>
  </si>
  <si>
    <t>Demontáž otopných těles panelových jednořadých stavební délky do 1500 mm</t>
  </si>
  <si>
    <t>309931896</t>
  </si>
  <si>
    <t>135</t>
  </si>
  <si>
    <t>735151821</t>
  </si>
  <si>
    <t>Demontáž otopných těles panelových dvouřadých stavební délky do 1500 mm</t>
  </si>
  <si>
    <t>-2014234759</t>
  </si>
  <si>
    <t>136</t>
  </si>
  <si>
    <t>735890801</t>
  </si>
  <si>
    <t>Vnitrostaveništní přemístění vybouraných (demontovaných) hmot otopných těles vodorovně do 100 m v objektech výšky do 6 m</t>
  </si>
  <si>
    <t>-1704334342</t>
  </si>
  <si>
    <t>783</t>
  </si>
  <si>
    <t>Dokončovací práce - nátěry</t>
  </si>
  <si>
    <t>137</t>
  </si>
  <si>
    <t>783614551</t>
  </si>
  <si>
    <t>Základní nátěr armatur a kovových potrubí jednonásobný potrubí do DN 50 mm syntetický</t>
  </si>
  <si>
    <t>2110171269</t>
  </si>
  <si>
    <t>138</t>
  </si>
  <si>
    <t>783615551</t>
  </si>
  <si>
    <t>Mezinátěr armatur a kovových potrubí potrubí do DN 50 mm syntetický standardní</t>
  </si>
  <si>
    <t>1163218034</t>
  </si>
  <si>
    <t>12,00*2</t>
  </si>
  <si>
    <t>139</t>
  </si>
  <si>
    <t>783617141</t>
  </si>
  <si>
    <t>Krycí nátěr (email) otopných těles litinových jednonásobný syntetický (RAL 9016)</t>
  </si>
  <si>
    <t>-1523371810</t>
  </si>
  <si>
    <t>140</t>
  </si>
  <si>
    <t>783617147</t>
  </si>
  <si>
    <t>Krycí nátěr (email) otopných těles litinových dvojnásobný syntetický (RAL 9016)</t>
  </si>
  <si>
    <t>-987086671</t>
  </si>
  <si>
    <t>141</t>
  </si>
  <si>
    <t>783617601</t>
  </si>
  <si>
    <t>Krycí nátěr (email) armatur a kovových potrubí potrubí do DN 50 mm jednonásobný syntetický standardní (RAL 9016)</t>
  </si>
  <si>
    <t>1805576908</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</si>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</sst>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4"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1" fillId="0" borderId="0" applyNumberFormat="0" applyFill="0" applyBorder="0" applyAlignment="0" applyProtection="0"/>
    <xf numFmtId="0" fontId="37" fillId="0" borderId="0" applyAlignment="0">
      <alignment vertical="top" wrapText="1"/>
      <protection locked="0"/>
    </xf>
  </cellStyleXfs>
  <cellXfs count="30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vertical="center"/>
    </xf>
    <xf numFmtId="0" fontId="9" fillId="2" borderId="0" xfId="0" applyFont="1" applyFill="1" applyAlignment="1">
      <alignment horizontal="left" vertical="center"/>
    </xf>
    <xf numFmtId="0" fontId="0" fillId="2" borderId="0" xfId="0" applyFill="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10" fillId="0" borderId="0" xfId="0" applyFont="1" applyAlignment="1">
      <alignment horizontal="left" vertical="center"/>
    </xf>
    <xf numFmtId="0" fontId="0" fillId="0" borderId="5" xfId="0" applyBorder="1"/>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3"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6" xfId="0" applyBorder="1"/>
    <xf numFmtId="0" fontId="0" fillId="0" borderId="4" xfId="0" applyBorder="1" applyAlignment="1">
      <alignment vertical="center"/>
    </xf>
    <xf numFmtId="0" fontId="15" fillId="0" borderId="7" xfId="0" applyFont="1" applyBorder="1" applyAlignment="1">
      <alignment horizontal="left" vertical="center"/>
    </xf>
    <xf numFmtId="0" fontId="0" fillId="0" borderId="7" xfId="0"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1" fillId="0" borderId="0" xfId="0" applyFont="1" applyAlignment="1">
      <alignment horizontal="left" vertical="center"/>
    </xf>
    <xf numFmtId="0" fontId="1" fillId="0" borderId="5" xfId="0" applyFont="1" applyBorder="1" applyAlignment="1">
      <alignment vertical="center"/>
    </xf>
    <xf numFmtId="0" fontId="0" fillId="4" borderId="0" xfId="0" applyFill="1" applyAlignment="1">
      <alignment vertical="center"/>
    </xf>
    <xf numFmtId="0" fontId="3" fillId="4" borderId="8" xfId="0" applyFont="1" applyFill="1" applyBorder="1" applyAlignment="1">
      <alignment horizontal="left" vertical="center"/>
    </xf>
    <xf numFmtId="0" fontId="0" fillId="4" borderId="9" xfId="0" applyFill="1" applyBorder="1" applyAlignment="1">
      <alignment vertical="center"/>
    </xf>
    <xf numFmtId="0" fontId="3" fillId="4" borderId="9" xfId="0" applyFont="1" applyFill="1" applyBorder="1" applyAlignment="1">
      <alignment horizontal="center" vertical="center"/>
    </xf>
    <xf numFmtId="0" fontId="0" fillId="4" borderId="5" xfId="0" applyFill="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5" borderId="9" xfId="0" applyFill="1" applyBorder="1" applyAlignment="1">
      <alignment vertical="center"/>
    </xf>
    <xf numFmtId="0" fontId="2" fillId="5" borderId="10" xfId="0" applyFont="1" applyFill="1" applyBorder="1" applyAlignment="1">
      <alignment horizontal="center" vertical="center"/>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0" fillId="0" borderId="14" xfId="0" applyBorder="1" applyAlignment="1">
      <alignment vertical="center"/>
    </xf>
    <xf numFmtId="0" fontId="18" fillId="0" borderId="0" xfId="0" applyFont="1" applyAlignment="1">
      <alignment horizontal="left" vertical="center"/>
    </xf>
    <xf numFmtId="0" fontId="18" fillId="0" borderId="0" xfId="0" applyFont="1" applyAlignment="1">
      <alignment vertical="center"/>
    </xf>
    <xf numFmtId="4" fontId="18" fillId="0" borderId="0" xfId="0" applyNumberFormat="1" applyFont="1" applyAlignment="1">
      <alignment vertical="center"/>
    </xf>
    <xf numFmtId="0" fontId="3" fillId="0" borderId="0" xfId="0" applyFont="1" applyAlignment="1">
      <alignment horizontal="center" vertical="center"/>
    </xf>
    <xf numFmtId="4" fontId="17" fillId="0" borderId="17" xfId="0" applyNumberFormat="1" applyFont="1" applyBorder="1" applyAlignment="1">
      <alignment vertical="center"/>
    </xf>
    <xf numFmtId="4" fontId="17" fillId="0" borderId="0" xfId="0" applyNumberFormat="1" applyFont="1" applyAlignment="1">
      <alignment vertical="center"/>
    </xf>
    <xf numFmtId="166" fontId="17" fillId="0" borderId="0" xfId="0" applyNumberFormat="1" applyFont="1" applyAlignment="1">
      <alignment vertical="center"/>
    </xf>
    <xf numFmtId="4" fontId="17" fillId="0" borderId="18" xfId="0" applyNumberFormat="1" applyFont="1" applyBorder="1" applyAlignment="1">
      <alignment vertical="center"/>
    </xf>
    <xf numFmtId="0" fontId="19" fillId="0" borderId="0" xfId="0" applyFont="1" applyAlignment="1">
      <alignment horizontal="left" vertical="center"/>
    </xf>
    <xf numFmtId="0" fontId="4" fillId="0" borderId="4" xfId="0"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horizontal="center" vertical="center"/>
    </xf>
    <xf numFmtId="4" fontId="23" fillId="0" borderId="22" xfId="0" applyNumberFormat="1" applyFont="1" applyBorder="1" applyAlignment="1">
      <alignment vertical="center"/>
    </xf>
    <xf numFmtId="4" fontId="23" fillId="0" borderId="23" xfId="0" applyNumberFormat="1" applyFont="1" applyBorder="1" applyAlignment="1">
      <alignment vertical="center"/>
    </xf>
    <xf numFmtId="166" fontId="23" fillId="0" borderId="23" xfId="0" applyNumberFormat="1" applyFont="1" applyBorder="1" applyAlignment="1">
      <alignment vertical="center"/>
    </xf>
    <xf numFmtId="4" fontId="23" fillId="0" borderId="24"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Alignment="1" applyProtection="1">
      <alignment vertical="center"/>
      <protection locked="0"/>
    </xf>
    <xf numFmtId="0" fontId="13" fillId="0" borderId="0" xfId="0" applyFont="1" applyAlignment="1" applyProtection="1">
      <alignment horizontal="left" vertical="center"/>
      <protection locked="0"/>
    </xf>
    <xf numFmtId="0" fontId="0" fillId="0" borderId="4" xfId="0" applyBorder="1" applyAlignment="1">
      <alignment vertical="center" wrapText="1"/>
    </xf>
    <xf numFmtId="0" fontId="0" fillId="0" borderId="0" xfId="0" applyAlignment="1" applyProtection="1">
      <alignment vertical="center" wrapText="1"/>
      <protection locked="0"/>
    </xf>
    <xf numFmtId="0" fontId="0" fillId="0" borderId="5" xfId="0" applyBorder="1" applyAlignment="1">
      <alignment vertical="center" wrapText="1"/>
    </xf>
    <xf numFmtId="0" fontId="0" fillId="0" borderId="15" xfId="0" applyBorder="1" applyAlignment="1" applyProtection="1">
      <alignment vertical="center"/>
      <protection locked="0"/>
    </xf>
    <xf numFmtId="0" fontId="0" fillId="0" borderId="25" xfId="0" applyBorder="1" applyAlignment="1">
      <alignment vertical="center"/>
    </xf>
    <xf numFmtId="0" fontId="15"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ill="1" applyAlignment="1">
      <alignment vertical="center"/>
    </xf>
    <xf numFmtId="0" fontId="3" fillId="5" borderId="8" xfId="0" applyFont="1" applyFill="1" applyBorder="1" applyAlignment="1">
      <alignment horizontal="left" vertical="center"/>
    </xf>
    <xf numFmtId="0" fontId="3" fillId="5" borderId="9" xfId="0" applyFont="1" applyFill="1" applyBorder="1" applyAlignment="1">
      <alignment horizontal="right" vertical="center"/>
    </xf>
    <xf numFmtId="0" fontId="3" fillId="5" borderId="9" xfId="0" applyFont="1" applyFill="1" applyBorder="1" applyAlignment="1">
      <alignment horizontal="center" vertical="center"/>
    </xf>
    <xf numFmtId="0" fontId="0" fillId="5" borderId="9" xfId="0" applyFill="1" applyBorder="1" applyAlignment="1" applyProtection="1">
      <alignment vertical="center"/>
      <protection locked="0"/>
    </xf>
    <xf numFmtId="4" fontId="3" fillId="5" borderId="9" xfId="0" applyNumberFormat="1" applyFont="1" applyFill="1" applyBorder="1" applyAlignment="1">
      <alignment vertical="center"/>
    </xf>
    <xf numFmtId="0" fontId="0" fillId="5" borderId="26" xfId="0" applyFill="1" applyBorder="1" applyAlignment="1">
      <alignment vertical="center"/>
    </xf>
    <xf numFmtId="0" fontId="0" fillId="0" borderId="12" xfId="0" applyBorder="1" applyAlignment="1" applyProtection="1">
      <alignment vertical="center"/>
      <protection locked="0"/>
    </xf>
    <xf numFmtId="0" fontId="0" fillId="0" borderId="2" xfId="0" applyBorder="1" applyAlignment="1" applyProtection="1">
      <alignment vertical="center"/>
      <protection locked="0"/>
    </xf>
    <xf numFmtId="0" fontId="0" fillId="0" borderId="3" xfId="0" applyBorder="1" applyAlignment="1">
      <alignment vertical="center"/>
    </xf>
    <xf numFmtId="0" fontId="2" fillId="5" borderId="0" xfId="0" applyFont="1" applyFill="1" applyAlignment="1">
      <alignment horizontal="left" vertical="center"/>
    </xf>
    <xf numFmtId="0" fontId="0" fillId="5" borderId="0" xfId="0" applyFill="1" applyAlignment="1" applyProtection="1">
      <alignment vertical="center"/>
      <protection locked="0"/>
    </xf>
    <xf numFmtId="0" fontId="2" fillId="5" borderId="0" xfId="0" applyFont="1" applyFill="1" applyAlignment="1">
      <alignment horizontal="right" vertical="center"/>
    </xf>
    <xf numFmtId="0" fontId="0" fillId="5" borderId="5" xfId="0" applyFill="1" applyBorder="1" applyAlignment="1">
      <alignment vertical="center"/>
    </xf>
    <xf numFmtId="0" fontId="24" fillId="0" borderId="0" xfId="0" applyFont="1" applyAlignment="1">
      <alignment horizontal="left" vertical="center"/>
    </xf>
    <xf numFmtId="0" fontId="5" fillId="0" borderId="4"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0" fillId="0" borderId="4" xfId="0" applyBorder="1" applyAlignment="1">
      <alignment horizontal="center" vertical="center"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5" fillId="5" borderId="20" xfId="0" applyFont="1" applyFill="1" applyBorder="1" applyAlignment="1" applyProtection="1">
      <alignment horizontal="center" vertical="center" wrapText="1"/>
      <protection locked="0"/>
    </xf>
    <xf numFmtId="0" fontId="2" fillId="5" borderId="21" xfId="0" applyFont="1" applyFill="1" applyBorder="1" applyAlignment="1">
      <alignment horizontal="center" vertical="center" wrapText="1"/>
    </xf>
    <xf numFmtId="4" fontId="18" fillId="0" borderId="0" xfId="0" applyNumberFormat="1" applyFont="1"/>
    <xf numFmtId="166" fontId="26" fillId="0" borderId="15" xfId="0" applyNumberFormat="1" applyFont="1" applyBorder="1"/>
    <xf numFmtId="166" fontId="26" fillId="0" borderId="16" xfId="0" applyNumberFormat="1" applyFont="1" applyBorder="1"/>
    <xf numFmtId="4" fontId="27" fillId="0" borderId="0" xfId="0" applyNumberFormat="1" applyFont="1" applyAlignment="1">
      <alignment vertical="center"/>
    </xf>
    <xf numFmtId="0" fontId="7" fillId="0" borderId="4" xfId="0" applyFont="1" applyBorder="1"/>
    <xf numFmtId="0" fontId="7" fillId="0" borderId="0" xfId="0" applyFont="1" applyAlignment="1">
      <alignment horizontal="left"/>
    </xf>
    <xf numFmtId="0" fontId="5" fillId="0" borderId="0" xfId="0" applyFont="1" applyAlignment="1">
      <alignment horizontal="left"/>
    </xf>
    <xf numFmtId="0" fontId="7" fillId="0" borderId="0" xfId="0" applyFont="1" applyProtection="1">
      <protection locked="0"/>
    </xf>
    <xf numFmtId="4" fontId="5" fillId="0" borderId="0" xfId="0" applyNumberFormat="1" applyFont="1"/>
    <xf numFmtId="0" fontId="7" fillId="0" borderId="17" xfId="0" applyFont="1" applyBorder="1"/>
    <xf numFmtId="166" fontId="7" fillId="0" borderId="0" xfId="0" applyNumberFormat="1" applyFont="1"/>
    <xf numFmtId="166" fontId="7" fillId="0" borderId="18"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xf numFmtId="0" fontId="0" fillId="0" borderId="27" xfId="0" applyBorder="1" applyAlignment="1">
      <alignment horizontal="center" vertical="center"/>
    </xf>
    <xf numFmtId="49" fontId="0" fillId="0" borderId="27" xfId="0" applyNumberFormat="1" applyBorder="1" applyAlignment="1">
      <alignment horizontal="left" vertical="center" wrapText="1"/>
    </xf>
    <xf numFmtId="0" fontId="0" fillId="0" borderId="27" xfId="0" applyBorder="1" applyAlignment="1">
      <alignment horizontal="left" vertical="center" wrapText="1"/>
    </xf>
    <xf numFmtId="0" fontId="0" fillId="0" borderId="27" xfId="0" applyBorder="1" applyAlignment="1">
      <alignment horizontal="center" vertical="center" wrapText="1"/>
    </xf>
    <xf numFmtId="167" fontId="0" fillId="0" borderId="27" xfId="0" applyNumberFormat="1" applyBorder="1" applyAlignment="1">
      <alignment vertical="center"/>
    </xf>
    <xf numFmtId="4" fontId="0" fillId="3" borderId="27" xfId="0" applyNumberFormat="1" applyFill="1" applyBorder="1" applyAlignment="1" applyProtection="1">
      <alignment vertical="center"/>
      <protection locked="0"/>
    </xf>
    <xf numFmtId="4" fontId="0" fillId="0" borderId="27" xfId="0" applyNumberFormat="1" applyBorder="1" applyAlignment="1">
      <alignment vertical="center"/>
    </xf>
    <xf numFmtId="0" fontId="1" fillId="3" borderId="27" xfId="0" applyFont="1" applyFill="1" applyBorder="1" applyAlignment="1" applyProtection="1">
      <alignment horizontal="left" vertical="center"/>
      <protection locked="0"/>
    </xf>
    <xf numFmtId="0" fontId="1" fillId="0" borderId="0" xfId="0" applyFont="1" applyAlignment="1">
      <alignment horizontal="center" vertical="center"/>
    </xf>
    <xf numFmtId="166" fontId="1" fillId="0" borderId="0" xfId="0" applyNumberFormat="1" applyFont="1" applyAlignment="1">
      <alignment vertical="center"/>
    </xf>
    <xf numFmtId="166" fontId="1" fillId="0" borderId="18" xfId="0" applyNumberFormat="1" applyFont="1" applyBorder="1" applyAlignment="1">
      <alignment vertical="center"/>
    </xf>
    <xf numFmtId="4" fontId="0" fillId="0" borderId="0" xfId="0" applyNumberFormat="1" applyAlignment="1">
      <alignment vertical="center"/>
    </xf>
    <xf numFmtId="0" fontId="28" fillId="0" borderId="0" xfId="0" applyFont="1" applyAlignment="1">
      <alignment horizontal="left" vertical="center"/>
    </xf>
    <xf numFmtId="0" fontId="29" fillId="0" borderId="0" xfId="0" applyFont="1" applyAlignment="1">
      <alignment vertical="center" wrapText="1"/>
    </xf>
    <xf numFmtId="0" fontId="8" fillId="0" borderId="4"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7" xfId="0" applyFont="1" applyBorder="1" applyAlignment="1">
      <alignment vertical="center"/>
    </xf>
    <xf numFmtId="0" fontId="8" fillId="0" borderId="18" xfId="0" applyFont="1" applyBorder="1" applyAlignment="1">
      <alignment vertical="center"/>
    </xf>
    <xf numFmtId="0" fontId="30" fillId="0" borderId="27" xfId="0" applyFont="1" applyBorder="1" applyAlignment="1">
      <alignment horizontal="center" vertical="center"/>
    </xf>
    <xf numFmtId="49" fontId="30" fillId="0" borderId="27" xfId="0" applyNumberFormat="1" applyFont="1" applyBorder="1" applyAlignment="1">
      <alignment horizontal="left" vertical="center" wrapText="1"/>
    </xf>
    <xf numFmtId="0" fontId="30" fillId="0" borderId="27" xfId="0" applyFont="1" applyBorder="1" applyAlignment="1">
      <alignment horizontal="left" vertical="center" wrapText="1"/>
    </xf>
    <xf numFmtId="0" fontId="30" fillId="0" borderId="27" xfId="0" applyFont="1" applyBorder="1" applyAlignment="1">
      <alignment horizontal="center" vertical="center" wrapText="1"/>
    </xf>
    <xf numFmtId="167" fontId="30" fillId="0" borderId="27" xfId="0" applyNumberFormat="1" applyFont="1" applyBorder="1" applyAlignment="1">
      <alignment vertical="center"/>
    </xf>
    <xf numFmtId="4" fontId="30" fillId="3" borderId="27" xfId="0" applyNumberFormat="1" applyFont="1" applyFill="1" applyBorder="1" applyAlignment="1" applyProtection="1">
      <alignment vertical="center"/>
      <protection locked="0"/>
    </xf>
    <xf numFmtId="4" fontId="30" fillId="0" borderId="27" xfId="0" applyNumberFormat="1" applyFont="1" applyBorder="1" applyAlignment="1">
      <alignment vertical="center"/>
    </xf>
    <xf numFmtId="0" fontId="30" fillId="0" borderId="4" xfId="0" applyFont="1" applyBorder="1" applyAlignment="1">
      <alignment vertical="center"/>
    </xf>
    <xf numFmtId="0" fontId="30" fillId="3" borderId="27" xfId="0" applyFont="1" applyFill="1" applyBorder="1" applyAlignment="1" applyProtection="1">
      <alignment horizontal="left" vertical="center"/>
      <protection locked="0"/>
    </xf>
    <xf numFmtId="0" fontId="30" fillId="0" borderId="0" xfId="0" applyFont="1" applyAlignment="1">
      <alignment horizontal="center" vertical="center"/>
    </xf>
    <xf numFmtId="0" fontId="1" fillId="0" borderId="23" xfId="0" applyFont="1" applyBorder="1" applyAlignment="1">
      <alignment horizontal="center" vertical="center"/>
    </xf>
    <xf numFmtId="0" fontId="0" fillId="0" borderId="23" xfId="0"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14" fillId="0" borderId="0" xfId="0" applyFont="1" applyAlignment="1">
      <alignment horizontal="left" vertical="top" wrapText="1"/>
    </xf>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4" fontId="15" fillId="0" borderId="7" xfId="0" applyNumberFormat="1" applyFont="1" applyBorder="1" applyAlignment="1">
      <alignment vertical="center"/>
    </xf>
    <xf numFmtId="0" fontId="0" fillId="0" borderId="7" xfId="0" applyBorder="1" applyAlignment="1">
      <alignment vertical="center"/>
    </xf>
    <xf numFmtId="0" fontId="1" fillId="0" borderId="0" xfId="0" applyFont="1" applyAlignment="1">
      <alignment horizontal="right" vertical="center"/>
    </xf>
    <xf numFmtId="164" fontId="1" fillId="0" borderId="0" xfId="0" applyNumberFormat="1" applyFont="1" applyAlignment="1">
      <alignment horizontal="center" vertical="center"/>
    </xf>
    <xf numFmtId="4" fontId="14" fillId="0" borderId="0" xfId="0" applyNumberFormat="1" applyFont="1" applyAlignment="1">
      <alignment vertical="center"/>
    </xf>
    <xf numFmtId="0" fontId="3" fillId="4" borderId="9" xfId="0" applyFont="1" applyFill="1" applyBorder="1" applyAlignment="1">
      <alignment horizontal="left" vertical="center"/>
    </xf>
    <xf numFmtId="0" fontId="0" fillId="4" borderId="9" xfId="0" applyFill="1" applyBorder="1" applyAlignment="1">
      <alignment vertical="center"/>
    </xf>
    <xf numFmtId="4" fontId="3" fillId="4" borderId="9" xfId="0" applyNumberFormat="1" applyFont="1" applyFill="1" applyBorder="1" applyAlignment="1">
      <alignment vertical="center"/>
    </xf>
    <xf numFmtId="0" fontId="0" fillId="4" borderId="10"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7" fillId="0" borderId="14" xfId="0" applyFont="1" applyBorder="1" applyAlignment="1">
      <alignment horizontal="center" vertical="center"/>
    </xf>
    <xf numFmtId="0" fontId="0" fillId="0" borderId="15" xfId="0" applyBorder="1" applyAlignment="1">
      <alignment vertical="center"/>
    </xf>
    <xf numFmtId="0" fontId="0" fillId="0" borderId="17" xfId="0" applyBorder="1" applyAlignment="1">
      <alignment vertical="center"/>
    </xf>
    <xf numFmtId="0" fontId="2" fillId="5" borderId="8" xfId="0" applyFont="1" applyFill="1" applyBorder="1" applyAlignment="1">
      <alignment horizontal="center" vertical="center"/>
    </xf>
    <xf numFmtId="0" fontId="0" fillId="5" borderId="9" xfId="0" applyFill="1" applyBorder="1" applyAlignment="1">
      <alignment vertical="center"/>
    </xf>
    <xf numFmtId="0" fontId="2" fillId="5" borderId="9" xfId="0" applyFont="1" applyFill="1" applyBorder="1" applyAlignment="1">
      <alignment horizontal="center" vertical="center"/>
    </xf>
    <xf numFmtId="0" fontId="2" fillId="5" borderId="9" xfId="0" applyFont="1" applyFill="1" applyBorder="1" applyAlignment="1">
      <alignment horizontal="right" vertical="center"/>
    </xf>
    <xf numFmtId="4" fontId="21" fillId="0" borderId="0" xfId="0" applyNumberFormat="1" applyFont="1" applyAlignment="1">
      <alignment vertical="center"/>
    </xf>
    <xf numFmtId="0" fontId="21" fillId="0" borderId="0" xfId="0" applyFont="1" applyAlignment="1">
      <alignment vertical="center"/>
    </xf>
    <xf numFmtId="0" fontId="20" fillId="0" borderId="0" xfId="0" applyFont="1" applyAlignment="1">
      <alignment horizontal="left" vertical="center" wrapText="1"/>
    </xf>
    <xf numFmtId="4" fontId="18" fillId="0" borderId="0" xfId="0" applyNumberFormat="1" applyFont="1" applyAlignment="1">
      <alignment horizontal="right" vertical="center"/>
    </xf>
    <xf numFmtId="4" fontId="18" fillId="0" borderId="0" xfId="0" applyNumberFormat="1" applyFont="1" applyAlignment="1">
      <alignment vertical="center"/>
    </xf>
    <xf numFmtId="0" fontId="13" fillId="0" borderId="0" xfId="0" applyFont="1" applyAlignment="1">
      <alignment horizontal="left" vertical="center" wrapText="1"/>
    </xf>
    <xf numFmtId="0" fontId="0" fillId="0" borderId="0" xfId="0" applyAlignment="1">
      <alignment vertical="center" wrapText="1"/>
    </xf>
    <xf numFmtId="0" fontId="31" fillId="2" borderId="0" xfId="1" applyFill="1"/>
    <xf numFmtId="0" fontId="32" fillId="0" borderId="0" xfId="1" applyFont="1" applyAlignment="1">
      <alignment horizontal="center" vertical="center"/>
    </xf>
    <xf numFmtId="0" fontId="34" fillId="2" borderId="0" xfId="0" applyFont="1" applyFill="1" applyAlignment="1">
      <alignment horizontal="left" vertical="center"/>
    </xf>
    <xf numFmtId="0" fontId="35" fillId="2" borderId="0" xfId="0" applyFont="1" applyFill="1" applyAlignment="1">
      <alignment vertical="center"/>
    </xf>
    <xf numFmtId="0" fontId="36" fillId="2" borderId="0" xfId="1" applyFont="1" applyFill="1" applyAlignment="1">
      <alignment vertical="center"/>
    </xf>
    <xf numFmtId="0" fontId="36" fillId="2" borderId="0" xfId="1" applyFont="1" applyFill="1" applyAlignment="1">
      <alignment vertical="center"/>
    </xf>
    <xf numFmtId="0" fontId="35" fillId="2" borderId="0" xfId="0" applyFont="1" applyFill="1" applyAlignment="1" applyProtection="1">
      <alignment vertical="center"/>
      <protection locked="0"/>
    </xf>
    <xf numFmtId="0" fontId="37" fillId="0" borderId="0" xfId="2" applyAlignment="1">
      <alignment vertical="top"/>
      <protection locked="0"/>
    </xf>
    <xf numFmtId="0" fontId="33" fillId="0" borderId="28" xfId="2" applyFont="1" applyBorder="1" applyAlignment="1">
      <alignment vertical="center" wrapText="1"/>
      <protection locked="0"/>
    </xf>
    <xf numFmtId="0" fontId="33" fillId="0" borderId="29" xfId="2" applyFont="1" applyBorder="1" applyAlignment="1">
      <alignment vertical="center" wrapText="1"/>
      <protection locked="0"/>
    </xf>
    <xf numFmtId="0" fontId="33" fillId="0" borderId="30" xfId="2" applyFont="1" applyBorder="1" applyAlignment="1">
      <alignment vertical="center" wrapText="1"/>
      <protection locked="0"/>
    </xf>
    <xf numFmtId="0" fontId="33" fillId="0" borderId="31" xfId="2" applyFont="1" applyBorder="1" applyAlignment="1">
      <alignment horizontal="center" vertical="center" wrapText="1"/>
      <protection locked="0"/>
    </xf>
    <xf numFmtId="0" fontId="38" fillId="0" borderId="0" xfId="2" applyFont="1" applyAlignment="1">
      <alignment horizontal="center" vertical="center" wrapText="1"/>
      <protection locked="0"/>
    </xf>
    <xf numFmtId="0" fontId="33" fillId="0" borderId="32" xfId="2" applyFont="1" applyBorder="1" applyAlignment="1">
      <alignment horizontal="center" vertical="center" wrapText="1"/>
      <protection locked="0"/>
    </xf>
    <xf numFmtId="0" fontId="37" fillId="0" borderId="0" xfId="2" applyAlignment="1">
      <alignment horizontal="center" vertical="center"/>
      <protection locked="0"/>
    </xf>
    <xf numFmtId="0" fontId="33" fillId="0" borderId="31" xfId="2" applyFont="1" applyBorder="1" applyAlignment="1">
      <alignment vertical="center" wrapText="1"/>
      <protection locked="0"/>
    </xf>
    <xf numFmtId="0" fontId="39" fillId="0" borderId="33" xfId="2" applyFont="1" applyBorder="1" applyAlignment="1">
      <alignment horizontal="left" wrapText="1"/>
      <protection locked="0"/>
    </xf>
    <xf numFmtId="0" fontId="33" fillId="0" borderId="32" xfId="2" applyFont="1" applyBorder="1" applyAlignment="1">
      <alignment vertical="center" wrapText="1"/>
      <protection locked="0"/>
    </xf>
    <xf numFmtId="0" fontId="39" fillId="0" borderId="0" xfId="2" applyFont="1" applyAlignment="1">
      <alignment horizontal="left" vertical="center" wrapText="1"/>
      <protection locked="0"/>
    </xf>
    <xf numFmtId="0" fontId="40" fillId="0" borderId="0" xfId="2" applyFont="1" applyAlignment="1">
      <alignment horizontal="left" vertical="center" wrapText="1"/>
      <protection locked="0"/>
    </xf>
    <xf numFmtId="0" fontId="40" fillId="0" borderId="31" xfId="2" applyFont="1" applyBorder="1" applyAlignment="1">
      <alignment vertical="center" wrapText="1"/>
      <protection locked="0"/>
    </xf>
    <xf numFmtId="0" fontId="40" fillId="0" borderId="0" xfId="2" applyFont="1" applyAlignment="1">
      <alignment horizontal="left" vertical="center" wrapText="1"/>
      <protection locked="0"/>
    </xf>
    <xf numFmtId="0" fontId="40" fillId="0" borderId="0" xfId="2" applyFont="1" applyAlignment="1">
      <alignment vertical="center" wrapText="1"/>
      <protection locked="0"/>
    </xf>
    <xf numFmtId="0" fontId="40" fillId="0" borderId="0" xfId="2" applyFont="1" applyAlignment="1">
      <alignment vertical="center"/>
      <protection locked="0"/>
    </xf>
    <xf numFmtId="0" fontId="40" fillId="0" borderId="0" xfId="2" applyFont="1" applyAlignment="1">
      <alignment horizontal="left" vertical="center"/>
      <protection locked="0"/>
    </xf>
    <xf numFmtId="49" fontId="40" fillId="0" borderId="0" xfId="2" applyNumberFormat="1" applyFont="1" applyAlignment="1">
      <alignment horizontal="left" vertical="center" wrapText="1"/>
      <protection locked="0"/>
    </xf>
    <xf numFmtId="49" fontId="40" fillId="0" borderId="0" xfId="2" applyNumberFormat="1" applyFont="1" applyAlignment="1">
      <alignment vertical="center" wrapText="1"/>
      <protection locked="0"/>
    </xf>
    <xf numFmtId="0" fontId="33" fillId="0" borderId="34" xfId="2" applyFont="1" applyBorder="1" applyAlignment="1">
      <alignment vertical="center" wrapText="1"/>
      <protection locked="0"/>
    </xf>
    <xf numFmtId="0" fontId="35" fillId="0" borderId="33" xfId="2" applyFont="1" applyBorder="1" applyAlignment="1">
      <alignment vertical="center" wrapText="1"/>
      <protection locked="0"/>
    </xf>
    <xf numFmtId="0" fontId="33" fillId="0" borderId="35" xfId="2" applyFont="1" applyBorder="1" applyAlignment="1">
      <alignment vertical="center" wrapText="1"/>
      <protection locked="0"/>
    </xf>
    <xf numFmtId="0" fontId="33" fillId="0" borderId="0" xfId="2" applyFont="1" applyAlignment="1">
      <alignment vertical="top"/>
      <protection locked="0"/>
    </xf>
    <xf numFmtId="0" fontId="33" fillId="0" borderId="28" xfId="2" applyFont="1" applyBorder="1" applyAlignment="1">
      <alignment horizontal="left" vertical="center"/>
      <protection locked="0"/>
    </xf>
    <xf numFmtId="0" fontId="33" fillId="0" borderId="29" xfId="2" applyFont="1" applyBorder="1" applyAlignment="1">
      <alignment horizontal="left" vertical="center"/>
      <protection locked="0"/>
    </xf>
    <xf numFmtId="0" fontId="33" fillId="0" borderId="30" xfId="2" applyFont="1" applyBorder="1" applyAlignment="1">
      <alignment horizontal="left" vertical="center"/>
      <protection locked="0"/>
    </xf>
    <xf numFmtId="0" fontId="33" fillId="0" borderId="31" xfId="2" applyFont="1" applyBorder="1" applyAlignment="1">
      <alignment horizontal="left" vertical="center"/>
      <protection locked="0"/>
    </xf>
    <xf numFmtId="0" fontId="38" fillId="0" borderId="0" xfId="2" applyFont="1" applyAlignment="1">
      <alignment horizontal="center" vertical="center"/>
      <protection locked="0"/>
    </xf>
    <xf numFmtId="0" fontId="33" fillId="0" borderId="32" xfId="2" applyFont="1" applyBorder="1" applyAlignment="1">
      <alignment horizontal="left" vertical="center"/>
      <protection locked="0"/>
    </xf>
    <xf numFmtId="0" fontId="39" fillId="0" borderId="0" xfId="2" applyFont="1" applyAlignment="1">
      <alignment horizontal="left" vertical="center"/>
      <protection locked="0"/>
    </xf>
    <xf numFmtId="0" fontId="43" fillId="0" borderId="0" xfId="2" applyFont="1" applyAlignment="1">
      <alignment horizontal="left" vertical="center"/>
      <protection locked="0"/>
    </xf>
    <xf numFmtId="0" fontId="39" fillId="0" borderId="33" xfId="2" applyFont="1" applyBorder="1" applyAlignment="1">
      <alignment horizontal="left" vertical="center"/>
      <protection locked="0"/>
    </xf>
    <xf numFmtId="0" fontId="39" fillId="0" borderId="33" xfId="2" applyFont="1" applyBorder="1" applyAlignment="1">
      <alignment horizontal="center" vertical="center"/>
      <protection locked="0"/>
    </xf>
    <xf numFmtId="0" fontId="43" fillId="0" borderId="33" xfId="2" applyFont="1" applyBorder="1" applyAlignment="1">
      <alignment horizontal="left" vertical="center"/>
      <protection locked="0"/>
    </xf>
    <xf numFmtId="0" fontId="42" fillId="0" borderId="0" xfId="2" applyFont="1" applyAlignment="1">
      <alignment horizontal="left" vertical="center"/>
      <protection locked="0"/>
    </xf>
    <xf numFmtId="0" fontId="40" fillId="0" borderId="0" xfId="2" applyFont="1" applyAlignment="1">
      <alignment horizontal="center" vertical="center"/>
      <protection locked="0"/>
    </xf>
    <xf numFmtId="0" fontId="40" fillId="0" borderId="31" xfId="2" applyFont="1" applyBorder="1" applyAlignment="1">
      <alignment horizontal="left" vertical="center"/>
      <protection locked="0"/>
    </xf>
    <xf numFmtId="0" fontId="33" fillId="0" borderId="34" xfId="2" applyFont="1" applyBorder="1" applyAlignment="1">
      <alignment horizontal="left" vertical="center"/>
      <protection locked="0"/>
    </xf>
    <xf numFmtId="0" fontId="35" fillId="0" borderId="33" xfId="2" applyFont="1" applyBorder="1" applyAlignment="1">
      <alignment horizontal="left" vertical="center"/>
      <protection locked="0"/>
    </xf>
    <xf numFmtId="0" fontId="33" fillId="0" borderId="35" xfId="2" applyFont="1" applyBorder="1" applyAlignment="1">
      <alignment horizontal="left" vertical="center"/>
      <protection locked="0"/>
    </xf>
    <xf numFmtId="0" fontId="33" fillId="0" borderId="0" xfId="2" applyFont="1" applyAlignment="1">
      <alignment horizontal="left" vertical="center"/>
      <protection locked="0"/>
    </xf>
    <xf numFmtId="0" fontId="35" fillId="0" borderId="0" xfId="2" applyFont="1" applyAlignment="1">
      <alignment horizontal="left" vertical="center"/>
      <protection locked="0"/>
    </xf>
    <xf numFmtId="0" fontId="40" fillId="0" borderId="33" xfId="2" applyFont="1" applyBorder="1" applyAlignment="1">
      <alignment horizontal="left" vertical="center"/>
      <protection locked="0"/>
    </xf>
    <xf numFmtId="0" fontId="33" fillId="0" borderId="0" xfId="2" applyFont="1" applyAlignment="1">
      <alignment horizontal="left" vertical="center" wrapText="1"/>
      <protection locked="0"/>
    </xf>
    <xf numFmtId="0" fontId="40" fillId="0" borderId="0" xfId="2" applyFont="1" applyAlignment="1">
      <alignment horizontal="center" vertical="center" wrapText="1"/>
      <protection locked="0"/>
    </xf>
    <xf numFmtId="0" fontId="33" fillId="0" borderId="28" xfId="2" applyFont="1" applyBorder="1" applyAlignment="1">
      <alignment horizontal="left" vertical="center" wrapText="1"/>
      <protection locked="0"/>
    </xf>
    <xf numFmtId="0" fontId="33" fillId="0" borderId="29" xfId="2" applyFont="1" applyBorder="1" applyAlignment="1">
      <alignment horizontal="left" vertical="center" wrapText="1"/>
      <protection locked="0"/>
    </xf>
    <xf numFmtId="0" fontId="33" fillId="0" borderId="30" xfId="2" applyFont="1" applyBorder="1" applyAlignment="1">
      <alignment horizontal="left" vertical="center" wrapText="1"/>
      <protection locked="0"/>
    </xf>
    <xf numFmtId="0" fontId="33" fillId="0" borderId="31" xfId="2" applyFont="1" applyBorder="1" applyAlignment="1">
      <alignment horizontal="left" vertical="center" wrapText="1"/>
      <protection locked="0"/>
    </xf>
    <xf numFmtId="0" fontId="33" fillId="0" borderId="32" xfId="2" applyFont="1" applyBorder="1" applyAlignment="1">
      <alignment horizontal="left" vertical="center" wrapText="1"/>
      <protection locked="0"/>
    </xf>
    <xf numFmtId="0" fontId="43" fillId="0" borderId="31" xfId="2" applyFont="1" applyBorder="1" applyAlignment="1">
      <alignment horizontal="left" vertical="center" wrapText="1"/>
      <protection locked="0"/>
    </xf>
    <xf numFmtId="0" fontId="43" fillId="0" borderId="32" xfId="2" applyFont="1" applyBorder="1" applyAlignment="1">
      <alignment horizontal="left" vertical="center" wrapText="1"/>
      <protection locked="0"/>
    </xf>
    <xf numFmtId="0" fontId="40" fillId="0" borderId="31" xfId="2" applyFont="1" applyBorder="1" applyAlignment="1">
      <alignment horizontal="left" vertical="center" wrapText="1"/>
      <protection locked="0"/>
    </xf>
    <xf numFmtId="0" fontId="40" fillId="0" borderId="32" xfId="2" applyFont="1" applyBorder="1" applyAlignment="1">
      <alignment horizontal="left" vertical="center" wrapText="1"/>
      <protection locked="0"/>
    </xf>
    <xf numFmtId="0" fontId="40" fillId="0" borderId="32" xfId="2" applyFont="1" applyBorder="1" applyAlignment="1">
      <alignment horizontal="left" vertical="center"/>
      <protection locked="0"/>
    </xf>
    <xf numFmtId="0" fontId="40" fillId="0" borderId="34" xfId="2" applyFont="1" applyBorder="1" applyAlignment="1">
      <alignment horizontal="left" vertical="center" wrapText="1"/>
      <protection locked="0"/>
    </xf>
    <xf numFmtId="0" fontId="40" fillId="0" borderId="33" xfId="2" applyFont="1" applyBorder="1" applyAlignment="1">
      <alignment horizontal="left" vertical="center" wrapText="1"/>
      <protection locked="0"/>
    </xf>
    <xf numFmtId="0" fontId="40" fillId="0" borderId="35" xfId="2" applyFont="1" applyBorder="1" applyAlignment="1">
      <alignment horizontal="left" vertical="center" wrapText="1"/>
      <protection locked="0"/>
    </xf>
    <xf numFmtId="0" fontId="40" fillId="0" borderId="0" xfId="2" applyFont="1" applyAlignment="1">
      <alignment horizontal="left" vertical="top"/>
      <protection locked="0"/>
    </xf>
    <xf numFmtId="0" fontId="40" fillId="0" borderId="0" xfId="2" applyFont="1" applyAlignment="1">
      <alignment horizontal="center" vertical="top"/>
      <protection locked="0"/>
    </xf>
    <xf numFmtId="0" fontId="40" fillId="0" borderId="34" xfId="2" applyFont="1" applyBorder="1" applyAlignment="1">
      <alignment horizontal="left" vertical="center"/>
      <protection locked="0"/>
    </xf>
    <xf numFmtId="0" fontId="40" fillId="0" borderId="35" xfId="2" applyFont="1" applyBorder="1" applyAlignment="1">
      <alignment horizontal="left" vertical="center"/>
      <protection locked="0"/>
    </xf>
    <xf numFmtId="0" fontId="43" fillId="0" borderId="0" xfId="2" applyFont="1" applyAlignment="1">
      <alignment vertical="center"/>
      <protection locked="0"/>
    </xf>
    <xf numFmtId="0" fontId="39" fillId="0" borderId="0" xfId="2" applyFont="1" applyAlignment="1">
      <alignment vertical="center"/>
      <protection locked="0"/>
    </xf>
    <xf numFmtId="0" fontId="43" fillId="0" borderId="33" xfId="2" applyFont="1" applyBorder="1" applyAlignment="1">
      <alignment vertical="center"/>
      <protection locked="0"/>
    </xf>
    <xf numFmtId="0" fontId="39" fillId="0" borderId="33" xfId="2" applyFont="1" applyBorder="1" applyAlignment="1">
      <alignment vertical="center"/>
      <protection locked="0"/>
    </xf>
    <xf numFmtId="49" fontId="40" fillId="0" borderId="0" xfId="2" applyNumberFormat="1" applyFont="1" applyAlignment="1">
      <alignment horizontal="left" vertical="center"/>
      <protection locked="0"/>
    </xf>
    <xf numFmtId="0" fontId="37" fillId="0" borderId="33" xfId="2" applyBorder="1" applyAlignment="1">
      <alignment vertical="top"/>
      <protection locked="0"/>
    </xf>
    <xf numFmtId="0" fontId="39" fillId="0" borderId="33" xfId="2" applyFont="1" applyBorder="1" applyAlignment="1">
      <alignment horizontal="left"/>
      <protection locked="0"/>
    </xf>
    <xf numFmtId="0" fontId="43" fillId="0" borderId="33" xfId="2" applyFont="1" applyBorder="1" applyAlignment="1">
      <protection locked="0"/>
    </xf>
    <xf numFmtId="0" fontId="39" fillId="0" borderId="33" xfId="2" applyFont="1" applyBorder="1" applyAlignment="1">
      <alignment horizontal="left"/>
      <protection locked="0"/>
    </xf>
    <xf numFmtId="0" fontId="40" fillId="0" borderId="0" xfId="2" applyFont="1" applyAlignment="1">
      <alignment horizontal="left" vertical="center"/>
      <protection locked="0"/>
    </xf>
    <xf numFmtId="0" fontId="33" fillId="0" borderId="31" xfId="2" applyFont="1" applyBorder="1" applyAlignment="1">
      <alignment vertical="top"/>
      <protection locked="0"/>
    </xf>
    <xf numFmtId="0" fontId="40" fillId="0" borderId="0" xfId="2" applyFont="1" applyAlignment="1">
      <alignment horizontal="left" vertical="top"/>
      <protection locked="0"/>
    </xf>
    <xf numFmtId="0" fontId="33" fillId="0" borderId="32" xfId="2" applyFont="1" applyBorder="1" applyAlignment="1">
      <alignment vertical="top"/>
      <protection locked="0"/>
    </xf>
    <xf numFmtId="0" fontId="33" fillId="0" borderId="0" xfId="2" applyFont="1" applyAlignment="1">
      <alignment horizontal="center" vertical="center"/>
      <protection locked="0"/>
    </xf>
    <xf numFmtId="0" fontId="33" fillId="0" borderId="0" xfId="2" applyFont="1" applyAlignment="1">
      <alignment horizontal="left" vertical="top"/>
      <protection locked="0"/>
    </xf>
    <xf numFmtId="0" fontId="33" fillId="0" borderId="34" xfId="2" applyFont="1" applyBorder="1" applyAlignment="1">
      <alignment vertical="top"/>
      <protection locked="0"/>
    </xf>
    <xf numFmtId="0" fontId="33" fillId="0" borderId="33" xfId="2" applyFont="1" applyBorder="1" applyAlignment="1">
      <alignment vertical="top"/>
      <protection locked="0"/>
    </xf>
    <xf numFmtId="0" fontId="33"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E1806B2D-ACD5-4202-97CE-44543B2741A7}"/>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E75D3.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00F61.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92CC860-780B-4E1D-B541-5CDF7665EA6E}"/>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8C8012D-0853-45DC-A129-AA87FED156F0}"/>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2" t="s">
        <v>0</v>
      </c>
      <c r="B1" s="216"/>
      <c r="C1" s="216"/>
      <c r="D1" s="215" t="s">
        <v>1</v>
      </c>
      <c r="E1" s="216"/>
      <c r="F1" s="216"/>
      <c r="G1" s="216"/>
      <c r="H1" s="216"/>
      <c r="I1" s="216"/>
      <c r="J1" s="216"/>
      <c r="K1" s="217" t="s">
        <v>713</v>
      </c>
      <c r="L1" s="217"/>
      <c r="M1" s="217"/>
      <c r="N1" s="217"/>
      <c r="O1" s="217"/>
      <c r="P1" s="217"/>
      <c r="Q1" s="217"/>
      <c r="R1" s="217"/>
      <c r="S1" s="217"/>
      <c r="T1" s="216"/>
      <c r="U1" s="216"/>
      <c r="V1" s="216"/>
      <c r="W1" s="217" t="s">
        <v>714</v>
      </c>
      <c r="X1" s="217"/>
      <c r="Y1" s="217"/>
      <c r="Z1" s="217"/>
      <c r="AA1" s="217"/>
      <c r="AB1" s="217"/>
      <c r="AC1" s="217"/>
      <c r="AD1" s="217"/>
      <c r="AE1" s="217"/>
      <c r="AF1" s="217"/>
      <c r="AG1" s="217"/>
      <c r="AH1" s="217"/>
      <c r="AI1" s="213"/>
      <c r="AJ1" s="13"/>
      <c r="AK1" s="13"/>
      <c r="AL1" s="13"/>
      <c r="AM1" s="13"/>
      <c r="AN1" s="13"/>
      <c r="AO1" s="13"/>
      <c r="AP1" s="13"/>
      <c r="AQ1" s="13"/>
      <c r="AR1" s="13"/>
      <c r="AS1" s="13"/>
      <c r="AT1" s="13"/>
      <c r="AU1" s="13"/>
      <c r="AV1" s="13"/>
      <c r="AW1" s="13"/>
      <c r="AX1" s="13"/>
      <c r="AY1" s="13"/>
      <c r="AZ1" s="13"/>
      <c r="BA1" s="12" t="s">
        <v>2</v>
      </c>
      <c r="BB1" s="12" t="s">
        <v>3</v>
      </c>
      <c r="BC1" s="13"/>
      <c r="BD1" s="13"/>
      <c r="BE1" s="13"/>
      <c r="BF1" s="13"/>
      <c r="BG1" s="13"/>
      <c r="BH1" s="13"/>
      <c r="BI1" s="13"/>
      <c r="BJ1" s="13"/>
      <c r="BK1" s="13"/>
      <c r="BL1" s="13"/>
      <c r="BM1" s="13"/>
      <c r="BN1" s="13"/>
      <c r="BO1" s="13"/>
      <c r="BP1" s="13"/>
      <c r="BQ1" s="13"/>
      <c r="BR1" s="13"/>
      <c r="BT1" s="14" t="s">
        <v>4</v>
      </c>
      <c r="BU1" s="14" t="s">
        <v>4</v>
      </c>
      <c r="BV1" s="14" t="s">
        <v>5</v>
      </c>
    </row>
    <row r="2" spans="1:74" ht="36.950000000000003" customHeight="1" x14ac:dyDescent="0.3">
      <c r="AR2" s="179"/>
      <c r="AS2" s="179"/>
      <c r="AT2" s="179"/>
      <c r="AU2" s="179"/>
      <c r="AV2" s="179"/>
      <c r="AW2" s="179"/>
      <c r="AX2" s="179"/>
      <c r="AY2" s="179"/>
      <c r="AZ2" s="179"/>
      <c r="BA2" s="179"/>
      <c r="BB2" s="179"/>
      <c r="BC2" s="179"/>
      <c r="BD2" s="179"/>
      <c r="BE2" s="179"/>
      <c r="BS2" s="15" t="s">
        <v>6</v>
      </c>
      <c r="BT2" s="15" t="s">
        <v>7</v>
      </c>
    </row>
    <row r="3" spans="1:74" ht="6.95" customHeight="1" x14ac:dyDescent="0.3">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8"/>
      <c r="BS3" s="15" t="s">
        <v>6</v>
      </c>
      <c r="BT3" s="15" t="s">
        <v>8</v>
      </c>
    </row>
    <row r="4" spans="1:74" ht="36.950000000000003" customHeight="1" x14ac:dyDescent="0.3">
      <c r="B4" s="19"/>
      <c r="D4" s="20" t="s">
        <v>9</v>
      </c>
      <c r="AQ4" s="21"/>
      <c r="AS4" s="22" t="s">
        <v>10</v>
      </c>
      <c r="BE4" s="23" t="s">
        <v>11</v>
      </c>
      <c r="BS4" s="15" t="s">
        <v>12</v>
      </c>
    </row>
    <row r="5" spans="1:74" ht="14.45" customHeight="1" x14ac:dyDescent="0.3">
      <c r="B5" s="19"/>
      <c r="D5" s="24" t="s">
        <v>13</v>
      </c>
      <c r="K5" s="182" t="s">
        <v>14</v>
      </c>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Q5" s="21"/>
      <c r="BE5" s="178" t="s">
        <v>15</v>
      </c>
      <c r="BS5" s="15" t="s">
        <v>6</v>
      </c>
    </row>
    <row r="6" spans="1:74" ht="36.950000000000003" customHeight="1" x14ac:dyDescent="0.3">
      <c r="B6" s="19"/>
      <c r="D6" s="26" t="s">
        <v>16</v>
      </c>
      <c r="K6" s="183" t="s">
        <v>17</v>
      </c>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Q6" s="21"/>
      <c r="BE6" s="179"/>
      <c r="BS6" s="15" t="s">
        <v>18</v>
      </c>
    </row>
    <row r="7" spans="1:74" ht="14.45" customHeight="1" x14ac:dyDescent="0.3">
      <c r="B7" s="19"/>
      <c r="D7" s="27" t="s">
        <v>19</v>
      </c>
      <c r="K7" s="25" t="s">
        <v>20</v>
      </c>
      <c r="AK7" s="27" t="s">
        <v>21</v>
      </c>
      <c r="AN7" s="25" t="s">
        <v>20</v>
      </c>
      <c r="AQ7" s="21"/>
      <c r="BE7" s="179"/>
      <c r="BS7" s="15" t="s">
        <v>22</v>
      </c>
    </row>
    <row r="8" spans="1:74" ht="14.45" customHeight="1" x14ac:dyDescent="0.3">
      <c r="B8" s="19"/>
      <c r="D8" s="27" t="s">
        <v>23</v>
      </c>
      <c r="K8" s="25" t="s">
        <v>24</v>
      </c>
      <c r="AK8" s="27" t="s">
        <v>25</v>
      </c>
      <c r="AN8" s="28" t="s">
        <v>26</v>
      </c>
      <c r="AQ8" s="21"/>
      <c r="BE8" s="179"/>
      <c r="BS8" s="15" t="s">
        <v>27</v>
      </c>
    </row>
    <row r="9" spans="1:74" ht="14.45" customHeight="1" x14ac:dyDescent="0.3">
      <c r="B9" s="19"/>
      <c r="AQ9" s="21"/>
      <c r="BE9" s="179"/>
      <c r="BS9" s="15" t="s">
        <v>28</v>
      </c>
    </row>
    <row r="10" spans="1:74" ht="14.45" customHeight="1" x14ac:dyDescent="0.3">
      <c r="B10" s="19"/>
      <c r="D10" s="27" t="s">
        <v>29</v>
      </c>
      <c r="AK10" s="27" t="s">
        <v>30</v>
      </c>
      <c r="AN10" s="25" t="s">
        <v>20</v>
      </c>
      <c r="AQ10" s="21"/>
      <c r="BE10" s="179"/>
      <c r="BS10" s="15" t="s">
        <v>18</v>
      </c>
    </row>
    <row r="11" spans="1:74" ht="18.399999999999999" customHeight="1" x14ac:dyDescent="0.3">
      <c r="B11" s="19"/>
      <c r="E11" s="25" t="s">
        <v>31</v>
      </c>
      <c r="AK11" s="27" t="s">
        <v>32</v>
      </c>
      <c r="AN11" s="25" t="s">
        <v>20</v>
      </c>
      <c r="AQ11" s="21"/>
      <c r="BE11" s="179"/>
      <c r="BS11" s="15" t="s">
        <v>18</v>
      </c>
    </row>
    <row r="12" spans="1:74" ht="6.95" customHeight="1" x14ac:dyDescent="0.3">
      <c r="B12" s="19"/>
      <c r="AQ12" s="21"/>
      <c r="BE12" s="179"/>
      <c r="BS12" s="15" t="s">
        <v>18</v>
      </c>
    </row>
    <row r="13" spans="1:74" ht="14.45" customHeight="1" x14ac:dyDescent="0.3">
      <c r="B13" s="19"/>
      <c r="D13" s="27" t="s">
        <v>33</v>
      </c>
      <c r="AK13" s="27" t="s">
        <v>30</v>
      </c>
      <c r="AN13" s="29" t="s">
        <v>34</v>
      </c>
      <c r="AQ13" s="21"/>
      <c r="BE13" s="179"/>
      <c r="BS13" s="15" t="s">
        <v>18</v>
      </c>
    </row>
    <row r="14" spans="1:74" x14ac:dyDescent="0.3">
      <c r="B14" s="19"/>
      <c r="E14" s="184" t="s">
        <v>34</v>
      </c>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27" t="s">
        <v>32</v>
      </c>
      <c r="AN14" s="29" t="s">
        <v>34</v>
      </c>
      <c r="AQ14" s="21"/>
      <c r="BE14" s="179"/>
      <c r="BS14" s="15" t="s">
        <v>18</v>
      </c>
    </row>
    <row r="15" spans="1:74" ht="6.95" customHeight="1" x14ac:dyDescent="0.3">
      <c r="B15" s="19"/>
      <c r="AQ15" s="21"/>
      <c r="BE15" s="179"/>
      <c r="BS15" s="15" t="s">
        <v>4</v>
      </c>
    </row>
    <row r="16" spans="1:74" ht="14.45" customHeight="1" x14ac:dyDescent="0.3">
      <c r="B16" s="19"/>
      <c r="D16" s="27" t="s">
        <v>35</v>
      </c>
      <c r="AK16" s="27" t="s">
        <v>30</v>
      </c>
      <c r="AN16" s="25" t="s">
        <v>20</v>
      </c>
      <c r="AQ16" s="21"/>
      <c r="BE16" s="179"/>
      <c r="BS16" s="15" t="s">
        <v>4</v>
      </c>
    </row>
    <row r="17" spans="2:71" ht="18.399999999999999" customHeight="1" x14ac:dyDescent="0.3">
      <c r="B17" s="19"/>
      <c r="E17" s="25" t="s">
        <v>36</v>
      </c>
      <c r="AK17" s="27" t="s">
        <v>32</v>
      </c>
      <c r="AN17" s="25" t="s">
        <v>20</v>
      </c>
      <c r="AQ17" s="21"/>
      <c r="BE17" s="179"/>
      <c r="BS17" s="15" t="s">
        <v>37</v>
      </c>
    </row>
    <row r="18" spans="2:71" ht="6.95" customHeight="1" x14ac:dyDescent="0.3">
      <c r="B18" s="19"/>
      <c r="AQ18" s="21"/>
      <c r="BE18" s="179"/>
      <c r="BS18" s="15" t="s">
        <v>6</v>
      </c>
    </row>
    <row r="19" spans="2:71" ht="14.45" customHeight="1" x14ac:dyDescent="0.3">
      <c r="B19" s="19"/>
      <c r="D19" s="27" t="s">
        <v>38</v>
      </c>
      <c r="AQ19" s="21"/>
      <c r="BE19" s="179"/>
      <c r="BS19" s="15" t="s">
        <v>6</v>
      </c>
    </row>
    <row r="20" spans="2:71" ht="63" customHeight="1" x14ac:dyDescent="0.3">
      <c r="B20" s="19"/>
      <c r="E20" s="185" t="s">
        <v>39</v>
      </c>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Q20" s="21"/>
      <c r="BE20" s="179"/>
      <c r="BS20" s="15" t="s">
        <v>4</v>
      </c>
    </row>
    <row r="21" spans="2:71" ht="6.95" customHeight="1" x14ac:dyDescent="0.3">
      <c r="B21" s="19"/>
      <c r="AQ21" s="21"/>
      <c r="BE21" s="179"/>
    </row>
    <row r="22" spans="2:71" ht="6.95" customHeight="1" x14ac:dyDescent="0.3">
      <c r="B22" s="19"/>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Q22" s="21"/>
      <c r="BE22" s="179"/>
    </row>
    <row r="23" spans="2:71" s="1" customFormat="1" ht="25.9" customHeight="1" x14ac:dyDescent="0.3">
      <c r="B23" s="31"/>
      <c r="D23" s="32"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186">
        <f>ROUND(AG51,2)</f>
        <v>0</v>
      </c>
      <c r="AL23" s="187"/>
      <c r="AM23" s="187"/>
      <c r="AN23" s="187"/>
      <c r="AO23" s="187"/>
      <c r="AQ23" s="34"/>
      <c r="BE23" s="180"/>
    </row>
    <row r="24" spans="2:71" s="1" customFormat="1" ht="6.95" customHeight="1" x14ac:dyDescent="0.3">
      <c r="B24" s="31"/>
      <c r="AQ24" s="34"/>
      <c r="BE24" s="180"/>
    </row>
    <row r="25" spans="2:71" s="1" customFormat="1" ht="13.5" x14ac:dyDescent="0.3">
      <c r="B25" s="31"/>
      <c r="L25" s="188" t="s">
        <v>41</v>
      </c>
      <c r="M25" s="180"/>
      <c r="N25" s="180"/>
      <c r="O25" s="180"/>
      <c r="W25" s="188" t="s">
        <v>42</v>
      </c>
      <c r="X25" s="180"/>
      <c r="Y25" s="180"/>
      <c r="Z25" s="180"/>
      <c r="AA25" s="180"/>
      <c r="AB25" s="180"/>
      <c r="AC25" s="180"/>
      <c r="AD25" s="180"/>
      <c r="AE25" s="180"/>
      <c r="AK25" s="188" t="s">
        <v>43</v>
      </c>
      <c r="AL25" s="180"/>
      <c r="AM25" s="180"/>
      <c r="AN25" s="180"/>
      <c r="AO25" s="180"/>
      <c r="AQ25" s="34"/>
      <c r="BE25" s="180"/>
    </row>
    <row r="26" spans="2:71" s="2" customFormat="1" ht="14.45" customHeight="1" x14ac:dyDescent="0.3">
      <c r="B26" s="36"/>
      <c r="D26" s="37" t="s">
        <v>44</v>
      </c>
      <c r="F26" s="37" t="s">
        <v>45</v>
      </c>
      <c r="L26" s="189">
        <v>0.21</v>
      </c>
      <c r="M26" s="181"/>
      <c r="N26" s="181"/>
      <c r="O26" s="181"/>
      <c r="W26" s="190">
        <f>ROUND(AZ51,2)</f>
        <v>0</v>
      </c>
      <c r="X26" s="181"/>
      <c r="Y26" s="181"/>
      <c r="Z26" s="181"/>
      <c r="AA26" s="181"/>
      <c r="AB26" s="181"/>
      <c r="AC26" s="181"/>
      <c r="AD26" s="181"/>
      <c r="AE26" s="181"/>
      <c r="AK26" s="190">
        <f>ROUND(AV51,2)</f>
        <v>0</v>
      </c>
      <c r="AL26" s="181"/>
      <c r="AM26" s="181"/>
      <c r="AN26" s="181"/>
      <c r="AO26" s="181"/>
      <c r="AQ26" s="38"/>
      <c r="BE26" s="181"/>
    </row>
    <row r="27" spans="2:71" s="2" customFormat="1" ht="14.45" customHeight="1" x14ac:dyDescent="0.3">
      <c r="B27" s="36"/>
      <c r="F27" s="37" t="s">
        <v>46</v>
      </c>
      <c r="L27" s="189">
        <v>0.15</v>
      </c>
      <c r="M27" s="181"/>
      <c r="N27" s="181"/>
      <c r="O27" s="181"/>
      <c r="W27" s="190">
        <f>ROUND(BA51,2)</f>
        <v>0</v>
      </c>
      <c r="X27" s="181"/>
      <c r="Y27" s="181"/>
      <c r="Z27" s="181"/>
      <c r="AA27" s="181"/>
      <c r="AB27" s="181"/>
      <c r="AC27" s="181"/>
      <c r="AD27" s="181"/>
      <c r="AE27" s="181"/>
      <c r="AK27" s="190">
        <f>ROUND(AW51,2)</f>
        <v>0</v>
      </c>
      <c r="AL27" s="181"/>
      <c r="AM27" s="181"/>
      <c r="AN27" s="181"/>
      <c r="AO27" s="181"/>
      <c r="AQ27" s="38"/>
      <c r="BE27" s="181"/>
    </row>
    <row r="28" spans="2:71" s="2" customFormat="1" ht="14.45" hidden="1" customHeight="1" x14ac:dyDescent="0.3">
      <c r="B28" s="36"/>
      <c r="F28" s="37" t="s">
        <v>47</v>
      </c>
      <c r="L28" s="189">
        <v>0.21</v>
      </c>
      <c r="M28" s="181"/>
      <c r="N28" s="181"/>
      <c r="O28" s="181"/>
      <c r="W28" s="190">
        <f>ROUND(BB51,2)</f>
        <v>0</v>
      </c>
      <c r="X28" s="181"/>
      <c r="Y28" s="181"/>
      <c r="Z28" s="181"/>
      <c r="AA28" s="181"/>
      <c r="AB28" s="181"/>
      <c r="AC28" s="181"/>
      <c r="AD28" s="181"/>
      <c r="AE28" s="181"/>
      <c r="AK28" s="190">
        <v>0</v>
      </c>
      <c r="AL28" s="181"/>
      <c r="AM28" s="181"/>
      <c r="AN28" s="181"/>
      <c r="AO28" s="181"/>
      <c r="AQ28" s="38"/>
      <c r="BE28" s="181"/>
    </row>
    <row r="29" spans="2:71" s="2" customFormat="1" ht="14.45" hidden="1" customHeight="1" x14ac:dyDescent="0.3">
      <c r="B29" s="36"/>
      <c r="F29" s="37" t="s">
        <v>48</v>
      </c>
      <c r="L29" s="189">
        <v>0.15</v>
      </c>
      <c r="M29" s="181"/>
      <c r="N29" s="181"/>
      <c r="O29" s="181"/>
      <c r="W29" s="190">
        <f>ROUND(BC51,2)</f>
        <v>0</v>
      </c>
      <c r="X29" s="181"/>
      <c r="Y29" s="181"/>
      <c r="Z29" s="181"/>
      <c r="AA29" s="181"/>
      <c r="AB29" s="181"/>
      <c r="AC29" s="181"/>
      <c r="AD29" s="181"/>
      <c r="AE29" s="181"/>
      <c r="AK29" s="190">
        <v>0</v>
      </c>
      <c r="AL29" s="181"/>
      <c r="AM29" s="181"/>
      <c r="AN29" s="181"/>
      <c r="AO29" s="181"/>
      <c r="AQ29" s="38"/>
      <c r="BE29" s="181"/>
    </row>
    <row r="30" spans="2:71" s="2" customFormat="1" ht="14.45" hidden="1" customHeight="1" x14ac:dyDescent="0.3">
      <c r="B30" s="36"/>
      <c r="F30" s="37" t="s">
        <v>49</v>
      </c>
      <c r="L30" s="189">
        <v>0</v>
      </c>
      <c r="M30" s="181"/>
      <c r="N30" s="181"/>
      <c r="O30" s="181"/>
      <c r="W30" s="190">
        <f>ROUND(BD51,2)</f>
        <v>0</v>
      </c>
      <c r="X30" s="181"/>
      <c r="Y30" s="181"/>
      <c r="Z30" s="181"/>
      <c r="AA30" s="181"/>
      <c r="AB30" s="181"/>
      <c r="AC30" s="181"/>
      <c r="AD30" s="181"/>
      <c r="AE30" s="181"/>
      <c r="AK30" s="190">
        <v>0</v>
      </c>
      <c r="AL30" s="181"/>
      <c r="AM30" s="181"/>
      <c r="AN30" s="181"/>
      <c r="AO30" s="181"/>
      <c r="AQ30" s="38"/>
      <c r="BE30" s="181"/>
    </row>
    <row r="31" spans="2:71" s="1" customFormat="1" ht="6.95" customHeight="1" x14ac:dyDescent="0.3">
      <c r="B31" s="31"/>
      <c r="AQ31" s="34"/>
      <c r="BE31" s="180"/>
    </row>
    <row r="32" spans="2:71" s="1" customFormat="1" ht="25.9" customHeight="1" x14ac:dyDescent="0.3">
      <c r="B32" s="31"/>
      <c r="C32" s="39"/>
      <c r="D32" s="40" t="s">
        <v>50</v>
      </c>
      <c r="E32" s="41"/>
      <c r="F32" s="41"/>
      <c r="G32" s="41"/>
      <c r="H32" s="41"/>
      <c r="I32" s="41"/>
      <c r="J32" s="41"/>
      <c r="K32" s="41"/>
      <c r="L32" s="41"/>
      <c r="M32" s="41"/>
      <c r="N32" s="41"/>
      <c r="O32" s="41"/>
      <c r="P32" s="41"/>
      <c r="Q32" s="41"/>
      <c r="R32" s="41"/>
      <c r="S32" s="41"/>
      <c r="T32" s="42" t="s">
        <v>51</v>
      </c>
      <c r="U32" s="41"/>
      <c r="V32" s="41"/>
      <c r="W32" s="41"/>
      <c r="X32" s="191" t="s">
        <v>52</v>
      </c>
      <c r="Y32" s="192"/>
      <c r="Z32" s="192"/>
      <c r="AA32" s="192"/>
      <c r="AB32" s="192"/>
      <c r="AC32" s="41"/>
      <c r="AD32" s="41"/>
      <c r="AE32" s="41"/>
      <c r="AF32" s="41"/>
      <c r="AG32" s="41"/>
      <c r="AH32" s="41"/>
      <c r="AI32" s="41"/>
      <c r="AJ32" s="41"/>
      <c r="AK32" s="193">
        <f>SUM(AK23:AK30)</f>
        <v>0</v>
      </c>
      <c r="AL32" s="192"/>
      <c r="AM32" s="192"/>
      <c r="AN32" s="192"/>
      <c r="AO32" s="194"/>
      <c r="AP32" s="39"/>
      <c r="AQ32" s="43"/>
      <c r="BE32" s="180"/>
    </row>
    <row r="33" spans="2:56" s="1" customFormat="1" ht="6.95" customHeight="1" x14ac:dyDescent="0.3">
      <c r="B33" s="31"/>
      <c r="AQ33" s="34"/>
    </row>
    <row r="34" spans="2:56" s="1" customFormat="1" ht="6.95" customHeight="1" x14ac:dyDescent="0.3">
      <c r="B34" s="44"/>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6"/>
    </row>
    <row r="38" spans="2:56" s="1" customFormat="1" ht="6.95" customHeight="1" x14ac:dyDescent="0.3">
      <c r="B38" s="47"/>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31"/>
    </row>
    <row r="39" spans="2:56" s="1" customFormat="1" ht="36.950000000000003" customHeight="1" x14ac:dyDescent="0.3">
      <c r="B39" s="31"/>
      <c r="C39" s="20" t="s">
        <v>53</v>
      </c>
      <c r="AR39" s="31"/>
    </row>
    <row r="40" spans="2:56" s="1" customFormat="1" ht="6.95" customHeight="1" x14ac:dyDescent="0.3">
      <c r="B40" s="31"/>
      <c r="AR40" s="31"/>
    </row>
    <row r="41" spans="2:56" s="3" customFormat="1" ht="14.45" customHeight="1" x14ac:dyDescent="0.3">
      <c r="B41" s="49"/>
      <c r="C41" s="27" t="s">
        <v>13</v>
      </c>
      <c r="L41" s="3" t="str">
        <f>K5</f>
        <v>00166-1</v>
      </c>
      <c r="AR41" s="49"/>
    </row>
    <row r="42" spans="2:56" s="4" customFormat="1" ht="36.950000000000003" customHeight="1" x14ac:dyDescent="0.3">
      <c r="B42" s="50"/>
      <c r="C42" s="51" t="s">
        <v>16</v>
      </c>
      <c r="L42" s="195" t="str">
        <f>K6</f>
        <v>Rekonstrukce objektu Portmoneum RM v Litomyšli</v>
      </c>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6"/>
      <c r="AL42" s="196"/>
      <c r="AM42" s="196"/>
      <c r="AN42" s="196"/>
      <c r="AO42" s="196"/>
      <c r="AR42" s="50"/>
    </row>
    <row r="43" spans="2:56" s="1" customFormat="1" ht="6.95" customHeight="1" x14ac:dyDescent="0.3">
      <c r="B43" s="31"/>
      <c r="AR43" s="31"/>
    </row>
    <row r="44" spans="2:56" s="1" customFormat="1" x14ac:dyDescent="0.3">
      <c r="B44" s="31"/>
      <c r="C44" s="27" t="s">
        <v>23</v>
      </c>
      <c r="L44" s="52" t="str">
        <f>IF(K8="","",K8)</f>
        <v>Terezy Novákové č.p.75 Litomyšl k.ú.Záhraď</v>
      </c>
      <c r="AI44" s="27" t="s">
        <v>25</v>
      </c>
      <c r="AM44" s="197" t="str">
        <f>IF(AN8= "","",AN8)</f>
        <v>21. 2. 2019</v>
      </c>
      <c r="AN44" s="180"/>
      <c r="AR44" s="31"/>
    </row>
    <row r="45" spans="2:56" s="1" customFormat="1" ht="6.95" customHeight="1" x14ac:dyDescent="0.3">
      <c r="B45" s="31"/>
      <c r="AR45" s="31"/>
    </row>
    <row r="46" spans="2:56" s="1" customFormat="1" x14ac:dyDescent="0.3">
      <c r="B46" s="31"/>
      <c r="C46" s="27" t="s">
        <v>29</v>
      </c>
      <c r="L46" s="3" t="str">
        <f>IF(E11= "","",E11)</f>
        <v>Pardubický kraj,Komenského n.125,532 11 Pardubice</v>
      </c>
      <c r="AI46" s="27" t="s">
        <v>35</v>
      </c>
      <c r="AM46" s="198" t="str">
        <f>IF(E17="","",E17)</f>
        <v>KIP s.r.o.Litomyšl projektant části:Ing.LiborSauer</v>
      </c>
      <c r="AN46" s="180"/>
      <c r="AO46" s="180"/>
      <c r="AP46" s="180"/>
      <c r="AR46" s="31"/>
      <c r="AS46" s="199" t="s">
        <v>54</v>
      </c>
      <c r="AT46" s="200"/>
      <c r="AU46" s="54"/>
      <c r="AV46" s="54"/>
      <c r="AW46" s="54"/>
      <c r="AX46" s="54"/>
      <c r="AY46" s="54"/>
      <c r="AZ46" s="54"/>
      <c r="BA46" s="54"/>
      <c r="BB46" s="54"/>
      <c r="BC46" s="54"/>
      <c r="BD46" s="55"/>
    </row>
    <row r="47" spans="2:56" s="1" customFormat="1" x14ac:dyDescent="0.3">
      <c r="B47" s="31"/>
      <c r="C47" s="27" t="s">
        <v>33</v>
      </c>
      <c r="L47" s="3" t="str">
        <f>IF(E14= "Vyplň údaj","",E14)</f>
        <v/>
      </c>
      <c r="AR47" s="31"/>
      <c r="AS47" s="201"/>
      <c r="AT47" s="180"/>
      <c r="BD47" s="57"/>
    </row>
    <row r="48" spans="2:56" s="1" customFormat="1" ht="10.9" customHeight="1" x14ac:dyDescent="0.3">
      <c r="B48" s="31"/>
      <c r="AR48" s="31"/>
      <c r="AS48" s="201"/>
      <c r="AT48" s="180"/>
      <c r="BD48" s="57"/>
    </row>
    <row r="49" spans="1:91" s="1" customFormat="1" ht="29.25" customHeight="1" x14ac:dyDescent="0.3">
      <c r="B49" s="31"/>
      <c r="C49" s="202" t="s">
        <v>55</v>
      </c>
      <c r="D49" s="203"/>
      <c r="E49" s="203"/>
      <c r="F49" s="203"/>
      <c r="G49" s="203"/>
      <c r="H49" s="58"/>
      <c r="I49" s="204" t="s">
        <v>56</v>
      </c>
      <c r="J49" s="203"/>
      <c r="K49" s="203"/>
      <c r="L49" s="203"/>
      <c r="M49" s="203"/>
      <c r="N49" s="203"/>
      <c r="O49" s="203"/>
      <c r="P49" s="203"/>
      <c r="Q49" s="203"/>
      <c r="R49" s="203"/>
      <c r="S49" s="203"/>
      <c r="T49" s="203"/>
      <c r="U49" s="203"/>
      <c r="V49" s="203"/>
      <c r="W49" s="203"/>
      <c r="X49" s="203"/>
      <c r="Y49" s="203"/>
      <c r="Z49" s="203"/>
      <c r="AA49" s="203"/>
      <c r="AB49" s="203"/>
      <c r="AC49" s="203"/>
      <c r="AD49" s="203"/>
      <c r="AE49" s="203"/>
      <c r="AF49" s="203"/>
      <c r="AG49" s="205" t="s">
        <v>57</v>
      </c>
      <c r="AH49" s="203"/>
      <c r="AI49" s="203"/>
      <c r="AJ49" s="203"/>
      <c r="AK49" s="203"/>
      <c r="AL49" s="203"/>
      <c r="AM49" s="203"/>
      <c r="AN49" s="204" t="s">
        <v>58</v>
      </c>
      <c r="AO49" s="203"/>
      <c r="AP49" s="203"/>
      <c r="AQ49" s="59" t="s">
        <v>59</v>
      </c>
      <c r="AR49" s="31"/>
      <c r="AS49" s="60" t="s">
        <v>60</v>
      </c>
      <c r="AT49" s="61" t="s">
        <v>61</v>
      </c>
      <c r="AU49" s="61" t="s">
        <v>62</v>
      </c>
      <c r="AV49" s="61" t="s">
        <v>63</v>
      </c>
      <c r="AW49" s="61" t="s">
        <v>64</v>
      </c>
      <c r="AX49" s="61" t="s">
        <v>65</v>
      </c>
      <c r="AY49" s="61" t="s">
        <v>66</v>
      </c>
      <c r="AZ49" s="61" t="s">
        <v>67</v>
      </c>
      <c r="BA49" s="61" t="s">
        <v>68</v>
      </c>
      <c r="BB49" s="61" t="s">
        <v>69</v>
      </c>
      <c r="BC49" s="61" t="s">
        <v>70</v>
      </c>
      <c r="BD49" s="62" t="s">
        <v>71</v>
      </c>
    </row>
    <row r="50" spans="1:91" s="1" customFormat="1" ht="10.9" customHeight="1" x14ac:dyDescent="0.3">
      <c r="B50" s="31"/>
      <c r="AR50" s="31"/>
      <c r="AS50" s="63"/>
      <c r="AT50" s="54"/>
      <c r="AU50" s="54"/>
      <c r="AV50" s="54"/>
      <c r="AW50" s="54"/>
      <c r="AX50" s="54"/>
      <c r="AY50" s="54"/>
      <c r="AZ50" s="54"/>
      <c r="BA50" s="54"/>
      <c r="BB50" s="54"/>
      <c r="BC50" s="54"/>
      <c r="BD50" s="55"/>
    </row>
    <row r="51" spans="1:91" s="4" customFormat="1" ht="32.450000000000003" customHeight="1" x14ac:dyDescent="0.3">
      <c r="B51" s="50"/>
      <c r="C51" s="64" t="s">
        <v>72</v>
      </c>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209">
        <f>ROUND(AG52,2)</f>
        <v>0</v>
      </c>
      <c r="AH51" s="209"/>
      <c r="AI51" s="209"/>
      <c r="AJ51" s="209"/>
      <c r="AK51" s="209"/>
      <c r="AL51" s="209"/>
      <c r="AM51" s="209"/>
      <c r="AN51" s="210">
        <f>SUM(AG51,AT51)</f>
        <v>0</v>
      </c>
      <c r="AO51" s="210"/>
      <c r="AP51" s="210"/>
      <c r="AQ51" s="67" t="s">
        <v>20</v>
      </c>
      <c r="AR51" s="50"/>
      <c r="AS51" s="68">
        <f>ROUND(AS52,2)</f>
        <v>0</v>
      </c>
      <c r="AT51" s="69">
        <f>ROUND(SUM(AV51:AW51),2)</f>
        <v>0</v>
      </c>
      <c r="AU51" s="70">
        <f>ROUND(AU52,5)</f>
        <v>0</v>
      </c>
      <c r="AV51" s="69">
        <f>ROUND(AZ51*L26,2)</f>
        <v>0</v>
      </c>
      <c r="AW51" s="69">
        <f>ROUND(BA51*L27,2)</f>
        <v>0</v>
      </c>
      <c r="AX51" s="69">
        <f>ROUND(BB51*L26,2)</f>
        <v>0</v>
      </c>
      <c r="AY51" s="69">
        <f>ROUND(BC51*L27,2)</f>
        <v>0</v>
      </c>
      <c r="AZ51" s="69">
        <f>ROUND(AZ52,2)</f>
        <v>0</v>
      </c>
      <c r="BA51" s="69">
        <f>ROUND(BA52,2)</f>
        <v>0</v>
      </c>
      <c r="BB51" s="69">
        <f>ROUND(BB52,2)</f>
        <v>0</v>
      </c>
      <c r="BC51" s="69">
        <f>ROUND(BC52,2)</f>
        <v>0</v>
      </c>
      <c r="BD51" s="71">
        <f>ROUND(BD52,2)</f>
        <v>0</v>
      </c>
      <c r="BS51" s="51" t="s">
        <v>73</v>
      </c>
      <c r="BT51" s="51" t="s">
        <v>74</v>
      </c>
      <c r="BU51" s="72" t="s">
        <v>75</v>
      </c>
      <c r="BV51" s="51" t="s">
        <v>76</v>
      </c>
      <c r="BW51" s="51" t="s">
        <v>5</v>
      </c>
      <c r="BX51" s="51" t="s">
        <v>77</v>
      </c>
      <c r="CL51" s="51" t="s">
        <v>20</v>
      </c>
    </row>
    <row r="52" spans="1:91" s="5" customFormat="1" ht="22.5" customHeight="1" x14ac:dyDescent="0.3">
      <c r="A52" s="214" t="s">
        <v>715</v>
      </c>
      <c r="B52" s="73"/>
      <c r="C52" s="74"/>
      <c r="D52" s="208" t="s">
        <v>78</v>
      </c>
      <c r="E52" s="207"/>
      <c r="F52" s="207"/>
      <c r="G52" s="207"/>
      <c r="H52" s="207"/>
      <c r="I52" s="75"/>
      <c r="J52" s="208" t="s">
        <v>79</v>
      </c>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6">
        <f>'D.1.4.2 - Vytápění'!J27</f>
        <v>0</v>
      </c>
      <c r="AH52" s="207"/>
      <c r="AI52" s="207"/>
      <c r="AJ52" s="207"/>
      <c r="AK52" s="207"/>
      <c r="AL52" s="207"/>
      <c r="AM52" s="207"/>
      <c r="AN52" s="206">
        <f>SUM(AG52,AT52)</f>
        <v>0</v>
      </c>
      <c r="AO52" s="207"/>
      <c r="AP52" s="207"/>
      <c r="AQ52" s="76" t="s">
        <v>80</v>
      </c>
      <c r="AR52" s="73"/>
      <c r="AS52" s="77">
        <v>0</v>
      </c>
      <c r="AT52" s="78">
        <f>ROUND(SUM(AV52:AW52),2)</f>
        <v>0</v>
      </c>
      <c r="AU52" s="79">
        <f>'D.1.4.2 - Vytápění'!P86</f>
        <v>0</v>
      </c>
      <c r="AV52" s="78">
        <f>'D.1.4.2 - Vytápění'!J30</f>
        <v>0</v>
      </c>
      <c r="AW52" s="78">
        <f>'D.1.4.2 - Vytápění'!J31</f>
        <v>0</v>
      </c>
      <c r="AX52" s="78">
        <f>'D.1.4.2 - Vytápění'!J32</f>
        <v>0</v>
      </c>
      <c r="AY52" s="78">
        <f>'D.1.4.2 - Vytápění'!J33</f>
        <v>0</v>
      </c>
      <c r="AZ52" s="78">
        <f>'D.1.4.2 - Vytápění'!F30</f>
        <v>0</v>
      </c>
      <c r="BA52" s="78">
        <f>'D.1.4.2 - Vytápění'!F31</f>
        <v>0</v>
      </c>
      <c r="BB52" s="78">
        <f>'D.1.4.2 - Vytápění'!F32</f>
        <v>0</v>
      </c>
      <c r="BC52" s="78">
        <f>'D.1.4.2 - Vytápění'!F33</f>
        <v>0</v>
      </c>
      <c r="BD52" s="80">
        <f>'D.1.4.2 - Vytápění'!F34</f>
        <v>0</v>
      </c>
      <c r="BT52" s="81" t="s">
        <v>22</v>
      </c>
      <c r="BV52" s="81" t="s">
        <v>76</v>
      </c>
      <c r="BW52" s="81" t="s">
        <v>81</v>
      </c>
      <c r="BX52" s="81" t="s">
        <v>5</v>
      </c>
      <c r="CL52" s="81" t="s">
        <v>82</v>
      </c>
      <c r="CM52" s="81" t="s">
        <v>83</v>
      </c>
    </row>
    <row r="53" spans="1:91" s="1" customFormat="1" ht="30" customHeight="1" x14ac:dyDescent="0.3">
      <c r="B53" s="31"/>
      <c r="AR53" s="31"/>
    </row>
    <row r="54" spans="1:91" s="1" customFormat="1" ht="6.95" customHeight="1" x14ac:dyDescent="0.3">
      <c r="B54" s="44"/>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31"/>
    </row>
  </sheetData>
  <sheetProtection algorithmName="SHA-512" hashValue="Gxe8zatN9cg/vxXqQT7J890Ahf0TMczr9052AmMYyvfj4DmCdfW4InyQERQPO9WgqVwPyezZQYvn6PVdsZrWQg==" saltValue="slLNuEwH6HEEiMCmyHRbxg=="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6E2BC4E4-273F-47D1-8FF3-E15650D83EE5}"/>
    <hyperlink ref="W1:AI1" location="C51" tooltip="Rekapitulace objektů stavby a soupisů prací" display="2) Rekapitulace objektů stavby a soupisů prací" xr:uid="{039C3493-C2F1-4F4F-A2E5-CB0EA3728135}"/>
    <hyperlink ref="A52" location="'D.1.4.2 - Vytápění'!C2" tooltip="D.1.4.2 - Vytápění" display="/" xr:uid="{2A4C47C4-3697-44EA-98E3-57A874117D81}"/>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266"/>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8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3"/>
      <c r="B1" s="216"/>
      <c r="C1" s="216"/>
      <c r="D1" s="215" t="s">
        <v>1</v>
      </c>
      <c r="E1" s="216"/>
      <c r="F1" s="217" t="s">
        <v>716</v>
      </c>
      <c r="G1" s="218" t="s">
        <v>717</v>
      </c>
      <c r="H1" s="218"/>
      <c r="I1" s="219"/>
      <c r="J1" s="217" t="s">
        <v>718</v>
      </c>
      <c r="K1" s="215" t="s">
        <v>84</v>
      </c>
      <c r="L1" s="217" t="s">
        <v>719</v>
      </c>
      <c r="M1" s="217"/>
      <c r="N1" s="217"/>
      <c r="O1" s="217"/>
      <c r="P1" s="217"/>
      <c r="Q1" s="217"/>
      <c r="R1" s="217"/>
      <c r="S1" s="217"/>
      <c r="T1" s="217"/>
      <c r="U1" s="213"/>
      <c r="V1" s="2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row>
    <row r="2" spans="1:70" ht="36.950000000000003" customHeight="1" x14ac:dyDescent="0.3">
      <c r="L2" s="179"/>
      <c r="M2" s="179"/>
      <c r="N2" s="179"/>
      <c r="O2" s="179"/>
      <c r="P2" s="179"/>
      <c r="Q2" s="179"/>
      <c r="R2" s="179"/>
      <c r="S2" s="179"/>
      <c r="T2" s="179"/>
      <c r="U2" s="179"/>
      <c r="V2" s="179"/>
      <c r="AT2" s="15" t="s">
        <v>81</v>
      </c>
    </row>
    <row r="3" spans="1:70" ht="6.95" customHeight="1" x14ac:dyDescent="0.3">
      <c r="B3" s="16"/>
      <c r="C3" s="17"/>
      <c r="D3" s="17"/>
      <c r="E3" s="17"/>
      <c r="F3" s="17"/>
      <c r="G3" s="17"/>
      <c r="H3" s="17"/>
      <c r="I3" s="83"/>
      <c r="J3" s="17"/>
      <c r="K3" s="18"/>
      <c r="AT3" s="15" t="s">
        <v>83</v>
      </c>
    </row>
    <row r="4" spans="1:70" ht="36.950000000000003" customHeight="1" x14ac:dyDescent="0.3">
      <c r="B4" s="19"/>
      <c r="D4" s="20" t="s">
        <v>85</v>
      </c>
      <c r="K4" s="21"/>
      <c r="M4" s="22" t="s">
        <v>10</v>
      </c>
      <c r="AT4" s="15" t="s">
        <v>4</v>
      </c>
    </row>
    <row r="5" spans="1:70" ht="6.95" customHeight="1" x14ac:dyDescent="0.3">
      <c r="B5" s="19"/>
      <c r="K5" s="21"/>
    </row>
    <row r="6" spans="1:70" x14ac:dyDescent="0.3">
      <c r="B6" s="19"/>
      <c r="D6" s="27" t="s">
        <v>16</v>
      </c>
      <c r="K6" s="21"/>
    </row>
    <row r="7" spans="1:70" ht="22.5" customHeight="1" x14ac:dyDescent="0.3">
      <c r="B7" s="19"/>
      <c r="E7" s="211" t="str">
        <f>'Rekapitulace stavby'!K6</f>
        <v>Rekonstrukce objektu Portmoneum RM v Litomyšli</v>
      </c>
      <c r="F7" s="179"/>
      <c r="G7" s="179"/>
      <c r="H7" s="179"/>
      <c r="K7" s="21"/>
    </row>
    <row r="8" spans="1:70" s="1" customFormat="1" x14ac:dyDescent="0.3">
      <c r="B8" s="31"/>
      <c r="D8" s="27" t="s">
        <v>86</v>
      </c>
      <c r="I8" s="84"/>
      <c r="K8" s="34"/>
    </row>
    <row r="9" spans="1:70" s="1" customFormat="1" ht="36.950000000000003" customHeight="1" x14ac:dyDescent="0.3">
      <c r="B9" s="31"/>
      <c r="E9" s="195" t="s">
        <v>87</v>
      </c>
      <c r="F9" s="180"/>
      <c r="G9" s="180"/>
      <c r="H9" s="180"/>
      <c r="I9" s="84"/>
      <c r="K9" s="34"/>
    </row>
    <row r="10" spans="1:70" s="1" customFormat="1" ht="13.5" x14ac:dyDescent="0.3">
      <c r="B10" s="31"/>
      <c r="I10" s="84"/>
      <c r="K10" s="34"/>
    </row>
    <row r="11" spans="1:70" s="1" customFormat="1" ht="14.45" customHeight="1" x14ac:dyDescent="0.3">
      <c r="B11" s="31"/>
      <c r="D11" s="27" t="s">
        <v>19</v>
      </c>
      <c r="F11" s="25" t="s">
        <v>82</v>
      </c>
      <c r="I11" s="85" t="s">
        <v>21</v>
      </c>
      <c r="J11" s="25" t="s">
        <v>20</v>
      </c>
      <c r="K11" s="34"/>
    </row>
    <row r="12" spans="1:70" s="1" customFormat="1" ht="14.45" customHeight="1" x14ac:dyDescent="0.3">
      <c r="B12" s="31"/>
      <c r="D12" s="27" t="s">
        <v>23</v>
      </c>
      <c r="F12" s="25" t="s">
        <v>24</v>
      </c>
      <c r="I12" s="85" t="s">
        <v>25</v>
      </c>
      <c r="J12" s="53" t="str">
        <f>'Rekapitulace stavby'!AN8</f>
        <v>21. 2. 2019</v>
      </c>
      <c r="K12" s="34"/>
    </row>
    <row r="13" spans="1:70" s="1" customFormat="1" ht="10.9" customHeight="1" x14ac:dyDescent="0.3">
      <c r="B13" s="31"/>
      <c r="I13" s="84"/>
      <c r="K13" s="34"/>
    </row>
    <row r="14" spans="1:70" s="1" customFormat="1" ht="14.45" customHeight="1" x14ac:dyDescent="0.3">
      <c r="B14" s="31"/>
      <c r="D14" s="27" t="s">
        <v>29</v>
      </c>
      <c r="I14" s="85" t="s">
        <v>30</v>
      </c>
      <c r="J14" s="25" t="s">
        <v>20</v>
      </c>
      <c r="K14" s="34"/>
    </row>
    <row r="15" spans="1:70" s="1" customFormat="1" ht="18" customHeight="1" x14ac:dyDescent="0.3">
      <c r="B15" s="31"/>
      <c r="E15" s="25" t="s">
        <v>31</v>
      </c>
      <c r="I15" s="85" t="s">
        <v>32</v>
      </c>
      <c r="J15" s="25" t="s">
        <v>20</v>
      </c>
      <c r="K15" s="34"/>
    </row>
    <row r="16" spans="1:70" s="1" customFormat="1" ht="6.95" customHeight="1" x14ac:dyDescent="0.3">
      <c r="B16" s="31"/>
      <c r="I16" s="84"/>
      <c r="K16" s="34"/>
    </row>
    <row r="17" spans="2:11" s="1" customFormat="1" ht="14.45" customHeight="1" x14ac:dyDescent="0.3">
      <c r="B17" s="31"/>
      <c r="D17" s="27" t="s">
        <v>33</v>
      </c>
      <c r="I17" s="85" t="s">
        <v>30</v>
      </c>
      <c r="J17" s="25" t="str">
        <f>IF('Rekapitulace stavby'!AN13="Vyplň údaj","",IF('Rekapitulace stavby'!AN13="","",'Rekapitulace stavby'!AN13))</f>
        <v/>
      </c>
      <c r="K17" s="34"/>
    </row>
    <row r="18" spans="2:11" s="1" customFormat="1" ht="18" customHeight="1" x14ac:dyDescent="0.3">
      <c r="B18" s="31"/>
      <c r="E18" s="25" t="str">
        <f>IF('Rekapitulace stavby'!E14="Vyplň údaj","",IF('Rekapitulace stavby'!E14="","",'Rekapitulace stavby'!E14))</f>
        <v/>
      </c>
      <c r="I18" s="85" t="s">
        <v>32</v>
      </c>
      <c r="J18" s="25" t="str">
        <f>IF('Rekapitulace stavby'!AN14="Vyplň údaj","",IF('Rekapitulace stavby'!AN14="","",'Rekapitulace stavby'!AN14))</f>
        <v/>
      </c>
      <c r="K18" s="34"/>
    </row>
    <row r="19" spans="2:11" s="1" customFormat="1" ht="6.95" customHeight="1" x14ac:dyDescent="0.3">
      <c r="B19" s="31"/>
      <c r="I19" s="84"/>
      <c r="K19" s="34"/>
    </row>
    <row r="20" spans="2:11" s="1" customFormat="1" ht="14.45" customHeight="1" x14ac:dyDescent="0.3">
      <c r="B20" s="31"/>
      <c r="D20" s="27" t="s">
        <v>35</v>
      </c>
      <c r="I20" s="85" t="s">
        <v>30</v>
      </c>
      <c r="J20" s="25" t="s">
        <v>20</v>
      </c>
      <c r="K20" s="34"/>
    </row>
    <row r="21" spans="2:11" s="1" customFormat="1" ht="18" customHeight="1" x14ac:dyDescent="0.3">
      <c r="B21" s="31"/>
      <c r="E21" s="25" t="s">
        <v>36</v>
      </c>
      <c r="I21" s="85" t="s">
        <v>32</v>
      </c>
      <c r="J21" s="25" t="s">
        <v>20</v>
      </c>
      <c r="K21" s="34"/>
    </row>
    <row r="22" spans="2:11" s="1" customFormat="1" ht="6.95" customHeight="1" x14ac:dyDescent="0.3">
      <c r="B22" s="31"/>
      <c r="I22" s="84"/>
      <c r="K22" s="34"/>
    </row>
    <row r="23" spans="2:11" s="1" customFormat="1" ht="14.45" customHeight="1" x14ac:dyDescent="0.3">
      <c r="B23" s="31"/>
      <c r="D23" s="27" t="s">
        <v>38</v>
      </c>
      <c r="I23" s="84"/>
      <c r="K23" s="34"/>
    </row>
    <row r="24" spans="2:11" s="6" customFormat="1" ht="22.5" customHeight="1" x14ac:dyDescent="0.3">
      <c r="B24" s="86"/>
      <c r="E24" s="185" t="s">
        <v>88</v>
      </c>
      <c r="F24" s="212"/>
      <c r="G24" s="212"/>
      <c r="H24" s="212"/>
      <c r="I24" s="87"/>
      <c r="K24" s="88"/>
    </row>
    <row r="25" spans="2:11" s="1" customFormat="1" ht="6.95" customHeight="1" x14ac:dyDescent="0.3">
      <c r="B25" s="31"/>
      <c r="I25" s="84"/>
      <c r="K25" s="34"/>
    </row>
    <row r="26" spans="2:11" s="1" customFormat="1" ht="6.95" customHeight="1" x14ac:dyDescent="0.3">
      <c r="B26" s="31"/>
      <c r="D26" s="54"/>
      <c r="E26" s="54"/>
      <c r="F26" s="54"/>
      <c r="G26" s="54"/>
      <c r="H26" s="54"/>
      <c r="I26" s="89"/>
      <c r="J26" s="54"/>
      <c r="K26" s="90"/>
    </row>
    <row r="27" spans="2:11" s="1" customFormat="1" ht="25.35" customHeight="1" x14ac:dyDescent="0.3">
      <c r="B27" s="31"/>
      <c r="D27" s="91" t="s">
        <v>40</v>
      </c>
      <c r="I27" s="84"/>
      <c r="J27" s="66">
        <f>ROUND(J86,2)</f>
        <v>0</v>
      </c>
      <c r="K27" s="34"/>
    </row>
    <row r="28" spans="2:11" s="1" customFormat="1" ht="6.95" customHeight="1" x14ac:dyDescent="0.3">
      <c r="B28" s="31"/>
      <c r="D28" s="54"/>
      <c r="E28" s="54"/>
      <c r="F28" s="54"/>
      <c r="G28" s="54"/>
      <c r="H28" s="54"/>
      <c r="I28" s="89"/>
      <c r="J28" s="54"/>
      <c r="K28" s="90"/>
    </row>
    <row r="29" spans="2:11" s="1" customFormat="1" ht="14.45" customHeight="1" x14ac:dyDescent="0.3">
      <c r="B29" s="31"/>
      <c r="F29" s="35" t="s">
        <v>42</v>
      </c>
      <c r="I29" s="92" t="s">
        <v>41</v>
      </c>
      <c r="J29" s="35" t="s">
        <v>43</v>
      </c>
      <c r="K29" s="34"/>
    </row>
    <row r="30" spans="2:11" s="1" customFormat="1" ht="14.45" customHeight="1" x14ac:dyDescent="0.3">
      <c r="B30" s="31"/>
      <c r="D30" s="37" t="s">
        <v>44</v>
      </c>
      <c r="E30" s="37" t="s">
        <v>45</v>
      </c>
      <c r="F30" s="93">
        <f>ROUND(SUM(BE86:BE265), 2)</f>
        <v>0</v>
      </c>
      <c r="I30" s="94">
        <v>0.21</v>
      </c>
      <c r="J30" s="93">
        <f>ROUND(ROUND((SUM(BE86:BE265)), 2)*I30, 2)</f>
        <v>0</v>
      </c>
      <c r="K30" s="34"/>
    </row>
    <row r="31" spans="2:11" s="1" customFormat="1" ht="14.45" customHeight="1" x14ac:dyDescent="0.3">
      <c r="B31" s="31"/>
      <c r="E31" s="37" t="s">
        <v>46</v>
      </c>
      <c r="F31" s="93">
        <f>ROUND(SUM(BF86:BF265), 2)</f>
        <v>0</v>
      </c>
      <c r="I31" s="94">
        <v>0.15</v>
      </c>
      <c r="J31" s="93">
        <f>ROUND(ROUND((SUM(BF86:BF265)), 2)*I31, 2)</f>
        <v>0</v>
      </c>
      <c r="K31" s="34"/>
    </row>
    <row r="32" spans="2:11" s="1" customFormat="1" ht="14.45" hidden="1" customHeight="1" x14ac:dyDescent="0.3">
      <c r="B32" s="31"/>
      <c r="E32" s="37" t="s">
        <v>47</v>
      </c>
      <c r="F32" s="93">
        <f>ROUND(SUM(BG86:BG265), 2)</f>
        <v>0</v>
      </c>
      <c r="I32" s="94">
        <v>0.21</v>
      </c>
      <c r="J32" s="93">
        <v>0</v>
      </c>
      <c r="K32" s="34"/>
    </row>
    <row r="33" spans="2:11" s="1" customFormat="1" ht="14.45" hidden="1" customHeight="1" x14ac:dyDescent="0.3">
      <c r="B33" s="31"/>
      <c r="E33" s="37" t="s">
        <v>48</v>
      </c>
      <c r="F33" s="93">
        <f>ROUND(SUM(BH86:BH265), 2)</f>
        <v>0</v>
      </c>
      <c r="I33" s="94">
        <v>0.15</v>
      </c>
      <c r="J33" s="93">
        <v>0</v>
      </c>
      <c r="K33" s="34"/>
    </row>
    <row r="34" spans="2:11" s="1" customFormat="1" ht="14.45" hidden="1" customHeight="1" x14ac:dyDescent="0.3">
      <c r="B34" s="31"/>
      <c r="E34" s="37" t="s">
        <v>49</v>
      </c>
      <c r="F34" s="93">
        <f>ROUND(SUM(BI86:BI265), 2)</f>
        <v>0</v>
      </c>
      <c r="I34" s="94">
        <v>0</v>
      </c>
      <c r="J34" s="93">
        <v>0</v>
      </c>
      <c r="K34" s="34"/>
    </row>
    <row r="35" spans="2:11" s="1" customFormat="1" ht="6.95" customHeight="1" x14ac:dyDescent="0.3">
      <c r="B35" s="31"/>
      <c r="I35" s="84"/>
      <c r="K35" s="34"/>
    </row>
    <row r="36" spans="2:11" s="1" customFormat="1" ht="25.35" customHeight="1" x14ac:dyDescent="0.3">
      <c r="B36" s="31"/>
      <c r="C36" s="95"/>
      <c r="D36" s="96" t="s">
        <v>50</v>
      </c>
      <c r="E36" s="58"/>
      <c r="F36" s="58"/>
      <c r="G36" s="97" t="s">
        <v>51</v>
      </c>
      <c r="H36" s="98" t="s">
        <v>52</v>
      </c>
      <c r="I36" s="99"/>
      <c r="J36" s="100">
        <f>SUM(J27:J34)</f>
        <v>0</v>
      </c>
      <c r="K36" s="101"/>
    </row>
    <row r="37" spans="2:11" s="1" customFormat="1" ht="14.45" customHeight="1" x14ac:dyDescent="0.3">
      <c r="B37" s="44"/>
      <c r="C37" s="45"/>
      <c r="D37" s="45"/>
      <c r="E37" s="45"/>
      <c r="F37" s="45"/>
      <c r="G37" s="45"/>
      <c r="H37" s="45"/>
      <c r="I37" s="102"/>
      <c r="J37" s="45"/>
      <c r="K37" s="46"/>
    </row>
    <row r="41" spans="2:11" s="1" customFormat="1" ht="6.95" customHeight="1" x14ac:dyDescent="0.3">
      <c r="B41" s="47"/>
      <c r="C41" s="48"/>
      <c r="D41" s="48"/>
      <c r="E41" s="48"/>
      <c r="F41" s="48"/>
      <c r="G41" s="48"/>
      <c r="H41" s="48"/>
      <c r="I41" s="103"/>
      <c r="J41" s="48"/>
      <c r="K41" s="104"/>
    </row>
    <row r="42" spans="2:11" s="1" customFormat="1" ht="36.950000000000003" customHeight="1" x14ac:dyDescent="0.3">
      <c r="B42" s="31"/>
      <c r="C42" s="20" t="s">
        <v>89</v>
      </c>
      <c r="I42" s="84"/>
      <c r="K42" s="34"/>
    </row>
    <row r="43" spans="2:11" s="1" customFormat="1" ht="6.95" customHeight="1" x14ac:dyDescent="0.3">
      <c r="B43" s="31"/>
      <c r="I43" s="84"/>
      <c r="K43" s="34"/>
    </row>
    <row r="44" spans="2:11" s="1" customFormat="1" ht="14.45" customHeight="1" x14ac:dyDescent="0.3">
      <c r="B44" s="31"/>
      <c r="C44" s="27" t="s">
        <v>16</v>
      </c>
      <c r="I44" s="84"/>
      <c r="K44" s="34"/>
    </row>
    <row r="45" spans="2:11" s="1" customFormat="1" ht="22.5" customHeight="1" x14ac:dyDescent="0.3">
      <c r="B45" s="31"/>
      <c r="E45" s="211" t="str">
        <f>E7</f>
        <v>Rekonstrukce objektu Portmoneum RM v Litomyšli</v>
      </c>
      <c r="F45" s="180"/>
      <c r="G45" s="180"/>
      <c r="H45" s="180"/>
      <c r="I45" s="84"/>
      <c r="K45" s="34"/>
    </row>
    <row r="46" spans="2:11" s="1" customFormat="1" ht="14.45" customHeight="1" x14ac:dyDescent="0.3">
      <c r="B46" s="31"/>
      <c r="C46" s="27" t="s">
        <v>86</v>
      </c>
      <c r="I46" s="84"/>
      <c r="K46" s="34"/>
    </row>
    <row r="47" spans="2:11" s="1" customFormat="1" ht="23.25" customHeight="1" x14ac:dyDescent="0.3">
      <c r="B47" s="31"/>
      <c r="E47" s="195" t="str">
        <f>E9</f>
        <v>D.1.4.2 - Vytápění</v>
      </c>
      <c r="F47" s="180"/>
      <c r="G47" s="180"/>
      <c r="H47" s="180"/>
      <c r="I47" s="84"/>
      <c r="K47" s="34"/>
    </row>
    <row r="48" spans="2:11" s="1" customFormat="1" ht="6.95" customHeight="1" x14ac:dyDescent="0.3">
      <c r="B48" s="31"/>
      <c r="I48" s="84"/>
      <c r="K48" s="34"/>
    </row>
    <row r="49" spans="2:47" s="1" customFormat="1" ht="18" customHeight="1" x14ac:dyDescent="0.3">
      <c r="B49" s="31"/>
      <c r="C49" s="27" t="s">
        <v>23</v>
      </c>
      <c r="F49" s="25" t="str">
        <f>F12</f>
        <v>Terezy Novákové č.p.75 Litomyšl k.ú.Záhraď</v>
      </c>
      <c r="I49" s="85" t="s">
        <v>25</v>
      </c>
      <c r="J49" s="53" t="str">
        <f>IF(J12="","",J12)</f>
        <v>21. 2. 2019</v>
      </c>
      <c r="K49" s="34"/>
    </row>
    <row r="50" spans="2:47" s="1" customFormat="1" ht="6.95" customHeight="1" x14ac:dyDescent="0.3">
      <c r="B50" s="31"/>
      <c r="I50" s="84"/>
      <c r="K50" s="34"/>
    </row>
    <row r="51" spans="2:47" s="1" customFormat="1" x14ac:dyDescent="0.3">
      <c r="B51" s="31"/>
      <c r="C51" s="27" t="s">
        <v>29</v>
      </c>
      <c r="F51" s="25" t="str">
        <f>E15</f>
        <v>Pardubický kraj,Komenského n.125,532 11 Pardubice</v>
      </c>
      <c r="I51" s="85" t="s">
        <v>35</v>
      </c>
      <c r="J51" s="25" t="str">
        <f>E21</f>
        <v>KIP s.r.o.Litomyšl projektant části:Ing.LiborSauer</v>
      </c>
      <c r="K51" s="34"/>
    </row>
    <row r="52" spans="2:47" s="1" customFormat="1" ht="14.45" customHeight="1" x14ac:dyDescent="0.3">
      <c r="B52" s="31"/>
      <c r="C52" s="27" t="s">
        <v>33</v>
      </c>
      <c r="F52" s="25" t="str">
        <f>IF(E18="","",E18)</f>
        <v/>
      </c>
      <c r="I52" s="84"/>
      <c r="K52" s="34"/>
    </row>
    <row r="53" spans="2:47" s="1" customFormat="1" ht="10.35" customHeight="1" x14ac:dyDescent="0.3">
      <c r="B53" s="31"/>
      <c r="I53" s="84"/>
      <c r="K53" s="34"/>
    </row>
    <row r="54" spans="2:47" s="1" customFormat="1" ht="29.25" customHeight="1" x14ac:dyDescent="0.3">
      <c r="B54" s="31"/>
      <c r="C54" s="105" t="s">
        <v>90</v>
      </c>
      <c r="D54" s="95"/>
      <c r="E54" s="95"/>
      <c r="F54" s="95"/>
      <c r="G54" s="95"/>
      <c r="H54" s="95"/>
      <c r="I54" s="106"/>
      <c r="J54" s="107" t="s">
        <v>91</v>
      </c>
      <c r="K54" s="108"/>
    </row>
    <row r="55" spans="2:47" s="1" customFormat="1" ht="10.35" customHeight="1" x14ac:dyDescent="0.3">
      <c r="B55" s="31"/>
      <c r="I55" s="84"/>
      <c r="K55" s="34"/>
    </row>
    <row r="56" spans="2:47" s="1" customFormat="1" ht="29.25" customHeight="1" x14ac:dyDescent="0.3">
      <c r="B56" s="31"/>
      <c r="C56" s="109" t="s">
        <v>92</v>
      </c>
      <c r="I56" s="84"/>
      <c r="J56" s="66">
        <f>J86</f>
        <v>0</v>
      </c>
      <c r="K56" s="34"/>
      <c r="AU56" s="15" t="s">
        <v>93</v>
      </c>
    </row>
    <row r="57" spans="2:47" s="7" customFormat="1" ht="24.95" customHeight="1" x14ac:dyDescent="0.3">
      <c r="B57" s="110"/>
      <c r="D57" s="111" t="s">
        <v>94</v>
      </c>
      <c r="E57" s="112"/>
      <c r="F57" s="112"/>
      <c r="G57" s="112"/>
      <c r="H57" s="112"/>
      <c r="I57" s="113"/>
      <c r="J57" s="114">
        <f>J87</f>
        <v>0</v>
      </c>
      <c r="K57" s="115"/>
    </row>
    <row r="58" spans="2:47" s="8" customFormat="1" ht="19.899999999999999" customHeight="1" x14ac:dyDescent="0.3">
      <c r="B58" s="116"/>
      <c r="D58" s="117" t="s">
        <v>95</v>
      </c>
      <c r="E58" s="118"/>
      <c r="F58" s="118"/>
      <c r="G58" s="118"/>
      <c r="H58" s="118"/>
      <c r="I58" s="119"/>
      <c r="J58" s="120">
        <f>J88</f>
        <v>0</v>
      </c>
      <c r="K58" s="121"/>
    </row>
    <row r="59" spans="2:47" s="7" customFormat="1" ht="24.95" customHeight="1" x14ac:dyDescent="0.3">
      <c r="B59" s="110"/>
      <c r="D59" s="111" t="s">
        <v>96</v>
      </c>
      <c r="E59" s="112"/>
      <c r="F59" s="112"/>
      <c r="G59" s="112"/>
      <c r="H59" s="112"/>
      <c r="I59" s="113"/>
      <c r="J59" s="114">
        <f>J98</f>
        <v>0</v>
      </c>
      <c r="K59" s="115"/>
    </row>
    <row r="60" spans="2:47" s="8" customFormat="1" ht="19.899999999999999" customHeight="1" x14ac:dyDescent="0.3">
      <c r="B60" s="116"/>
      <c r="D60" s="117" t="s">
        <v>97</v>
      </c>
      <c r="E60" s="118"/>
      <c r="F60" s="118"/>
      <c r="G60" s="118"/>
      <c r="H60" s="118"/>
      <c r="I60" s="119"/>
      <c r="J60" s="120">
        <f>J99</f>
        <v>0</v>
      </c>
      <c r="K60" s="121"/>
    </row>
    <row r="61" spans="2:47" s="8" customFormat="1" ht="19.899999999999999" customHeight="1" x14ac:dyDescent="0.3">
      <c r="B61" s="116"/>
      <c r="D61" s="117" t="s">
        <v>98</v>
      </c>
      <c r="E61" s="118"/>
      <c r="F61" s="118"/>
      <c r="G61" s="118"/>
      <c r="H61" s="118"/>
      <c r="I61" s="119"/>
      <c r="J61" s="120">
        <f>J111</f>
        <v>0</v>
      </c>
      <c r="K61" s="121"/>
    </row>
    <row r="62" spans="2:47" s="8" customFormat="1" ht="19.899999999999999" customHeight="1" x14ac:dyDescent="0.3">
      <c r="B62" s="116"/>
      <c r="D62" s="117" t="s">
        <v>99</v>
      </c>
      <c r="E62" s="118"/>
      <c r="F62" s="118"/>
      <c r="G62" s="118"/>
      <c r="H62" s="118"/>
      <c r="I62" s="119"/>
      <c r="J62" s="120">
        <f>J140</f>
        <v>0</v>
      </c>
      <c r="K62" s="121"/>
    </row>
    <row r="63" spans="2:47" s="8" customFormat="1" ht="19.899999999999999" customHeight="1" x14ac:dyDescent="0.3">
      <c r="B63" s="116"/>
      <c r="D63" s="117" t="s">
        <v>100</v>
      </c>
      <c r="E63" s="118"/>
      <c r="F63" s="118"/>
      <c r="G63" s="118"/>
      <c r="H63" s="118"/>
      <c r="I63" s="119"/>
      <c r="J63" s="120">
        <f>J161</f>
        <v>0</v>
      </c>
      <c r="K63" s="121"/>
    </row>
    <row r="64" spans="2:47" s="8" customFormat="1" ht="19.899999999999999" customHeight="1" x14ac:dyDescent="0.3">
      <c r="B64" s="116"/>
      <c r="D64" s="117" t="s">
        <v>101</v>
      </c>
      <c r="E64" s="118"/>
      <c r="F64" s="118"/>
      <c r="G64" s="118"/>
      <c r="H64" s="118"/>
      <c r="I64" s="119"/>
      <c r="J64" s="120">
        <f>J191</f>
        <v>0</v>
      </c>
      <c r="K64" s="121"/>
    </row>
    <row r="65" spans="2:12" s="8" customFormat="1" ht="19.899999999999999" customHeight="1" x14ac:dyDescent="0.3">
      <c r="B65" s="116"/>
      <c r="D65" s="117" t="s">
        <v>102</v>
      </c>
      <c r="E65" s="118"/>
      <c r="F65" s="118"/>
      <c r="G65" s="118"/>
      <c r="H65" s="118"/>
      <c r="I65" s="119"/>
      <c r="J65" s="120">
        <f>J236</f>
        <v>0</v>
      </c>
      <c r="K65" s="121"/>
    </row>
    <row r="66" spans="2:12" s="8" customFormat="1" ht="19.899999999999999" customHeight="1" x14ac:dyDescent="0.3">
      <c r="B66" s="116"/>
      <c r="D66" s="117" t="s">
        <v>103</v>
      </c>
      <c r="E66" s="118"/>
      <c r="F66" s="118"/>
      <c r="G66" s="118"/>
      <c r="H66" s="118"/>
      <c r="I66" s="119"/>
      <c r="J66" s="120">
        <f>J259</f>
        <v>0</v>
      </c>
      <c r="K66" s="121"/>
    </row>
    <row r="67" spans="2:12" s="1" customFormat="1" ht="21.75" customHeight="1" x14ac:dyDescent="0.3">
      <c r="B67" s="31"/>
      <c r="I67" s="84"/>
      <c r="K67" s="34"/>
    </row>
    <row r="68" spans="2:12" s="1" customFormat="1" ht="6.95" customHeight="1" x14ac:dyDescent="0.3">
      <c r="B68" s="44"/>
      <c r="C68" s="45"/>
      <c r="D68" s="45"/>
      <c r="E68" s="45"/>
      <c r="F68" s="45"/>
      <c r="G68" s="45"/>
      <c r="H68" s="45"/>
      <c r="I68" s="102"/>
      <c r="J68" s="45"/>
      <c r="K68" s="46"/>
    </row>
    <row r="72" spans="2:12" s="1" customFormat="1" ht="6.95" customHeight="1" x14ac:dyDescent="0.3">
      <c r="B72" s="47"/>
      <c r="C72" s="48"/>
      <c r="D72" s="48"/>
      <c r="E72" s="48"/>
      <c r="F72" s="48"/>
      <c r="G72" s="48"/>
      <c r="H72" s="48"/>
      <c r="I72" s="103"/>
      <c r="J72" s="48"/>
      <c r="K72" s="48"/>
      <c r="L72" s="31"/>
    </row>
    <row r="73" spans="2:12" s="1" customFormat="1" ht="36.950000000000003" customHeight="1" x14ac:dyDescent="0.3">
      <c r="B73" s="31"/>
      <c r="C73" s="20" t="s">
        <v>104</v>
      </c>
      <c r="I73" s="84"/>
      <c r="L73" s="31"/>
    </row>
    <row r="74" spans="2:12" s="1" customFormat="1" ht="6.95" customHeight="1" x14ac:dyDescent="0.3">
      <c r="B74" s="31"/>
      <c r="I74" s="84"/>
      <c r="L74" s="31"/>
    </row>
    <row r="75" spans="2:12" s="1" customFormat="1" ht="14.45" customHeight="1" x14ac:dyDescent="0.3">
      <c r="B75" s="31"/>
      <c r="C75" s="27" t="s">
        <v>16</v>
      </c>
      <c r="I75" s="84"/>
      <c r="L75" s="31"/>
    </row>
    <row r="76" spans="2:12" s="1" customFormat="1" ht="22.5" customHeight="1" x14ac:dyDescent="0.3">
      <c r="B76" s="31"/>
      <c r="E76" s="211" t="str">
        <f>E7</f>
        <v>Rekonstrukce objektu Portmoneum RM v Litomyšli</v>
      </c>
      <c r="F76" s="180"/>
      <c r="G76" s="180"/>
      <c r="H76" s="180"/>
      <c r="I76" s="84"/>
      <c r="L76" s="31"/>
    </row>
    <row r="77" spans="2:12" s="1" customFormat="1" ht="14.45" customHeight="1" x14ac:dyDescent="0.3">
      <c r="B77" s="31"/>
      <c r="C77" s="27" t="s">
        <v>86</v>
      </c>
      <c r="I77" s="84"/>
      <c r="L77" s="31"/>
    </row>
    <row r="78" spans="2:12" s="1" customFormat="1" ht="23.25" customHeight="1" x14ac:dyDescent="0.3">
      <c r="B78" s="31"/>
      <c r="E78" s="195" t="str">
        <f>E9</f>
        <v>D.1.4.2 - Vytápění</v>
      </c>
      <c r="F78" s="180"/>
      <c r="G78" s="180"/>
      <c r="H78" s="180"/>
      <c r="I78" s="84"/>
      <c r="L78" s="31"/>
    </row>
    <row r="79" spans="2:12" s="1" customFormat="1" ht="6.95" customHeight="1" x14ac:dyDescent="0.3">
      <c r="B79" s="31"/>
      <c r="I79" s="84"/>
      <c r="L79" s="31"/>
    </row>
    <row r="80" spans="2:12" s="1" customFormat="1" ht="18" customHeight="1" x14ac:dyDescent="0.3">
      <c r="B80" s="31"/>
      <c r="C80" s="27" t="s">
        <v>23</v>
      </c>
      <c r="F80" s="25" t="str">
        <f>F12</f>
        <v>Terezy Novákové č.p.75 Litomyšl k.ú.Záhraď</v>
      </c>
      <c r="I80" s="85" t="s">
        <v>25</v>
      </c>
      <c r="J80" s="53" t="str">
        <f>IF(J12="","",J12)</f>
        <v>21. 2. 2019</v>
      </c>
      <c r="L80" s="31"/>
    </row>
    <row r="81" spans="2:65" s="1" customFormat="1" ht="6.95" customHeight="1" x14ac:dyDescent="0.3">
      <c r="B81" s="31"/>
      <c r="I81" s="84"/>
      <c r="L81" s="31"/>
    </row>
    <row r="82" spans="2:65" s="1" customFormat="1" x14ac:dyDescent="0.3">
      <c r="B82" s="31"/>
      <c r="C82" s="27" t="s">
        <v>29</v>
      </c>
      <c r="F82" s="25" t="str">
        <f>E15</f>
        <v>Pardubický kraj,Komenského n.125,532 11 Pardubice</v>
      </c>
      <c r="I82" s="85" t="s">
        <v>35</v>
      </c>
      <c r="J82" s="25" t="str">
        <f>E21</f>
        <v>KIP s.r.o.Litomyšl projektant části:Ing.LiborSauer</v>
      </c>
      <c r="L82" s="31"/>
    </row>
    <row r="83" spans="2:65" s="1" customFormat="1" ht="14.45" customHeight="1" x14ac:dyDescent="0.3">
      <c r="B83" s="31"/>
      <c r="C83" s="27" t="s">
        <v>33</v>
      </c>
      <c r="F83" s="25" t="str">
        <f>IF(E18="","",E18)</f>
        <v/>
      </c>
      <c r="I83" s="84"/>
      <c r="L83" s="31"/>
    </row>
    <row r="84" spans="2:65" s="1" customFormat="1" ht="10.35" customHeight="1" x14ac:dyDescent="0.3">
      <c r="B84" s="31"/>
      <c r="I84" s="84"/>
      <c r="L84" s="31"/>
    </row>
    <row r="85" spans="2:65" s="9" customFormat="1" ht="29.25" customHeight="1" x14ac:dyDescent="0.3">
      <c r="B85" s="122"/>
      <c r="C85" s="123" t="s">
        <v>105</v>
      </c>
      <c r="D85" s="124" t="s">
        <v>59</v>
      </c>
      <c r="E85" s="124" t="s">
        <v>55</v>
      </c>
      <c r="F85" s="124" t="s">
        <v>106</v>
      </c>
      <c r="G85" s="124" t="s">
        <v>107</v>
      </c>
      <c r="H85" s="124" t="s">
        <v>108</v>
      </c>
      <c r="I85" s="125" t="s">
        <v>109</v>
      </c>
      <c r="J85" s="124" t="s">
        <v>91</v>
      </c>
      <c r="K85" s="126" t="s">
        <v>110</v>
      </c>
      <c r="L85" s="122"/>
      <c r="M85" s="60" t="s">
        <v>111</v>
      </c>
      <c r="N85" s="61" t="s">
        <v>44</v>
      </c>
      <c r="O85" s="61" t="s">
        <v>112</v>
      </c>
      <c r="P85" s="61" t="s">
        <v>113</v>
      </c>
      <c r="Q85" s="61" t="s">
        <v>114</v>
      </c>
      <c r="R85" s="61" t="s">
        <v>115</v>
      </c>
      <c r="S85" s="61" t="s">
        <v>116</v>
      </c>
      <c r="T85" s="62" t="s">
        <v>117</v>
      </c>
    </row>
    <row r="86" spans="2:65" s="1" customFormat="1" ht="29.25" customHeight="1" x14ac:dyDescent="0.35">
      <c r="B86" s="31"/>
      <c r="C86" s="64" t="s">
        <v>92</v>
      </c>
      <c r="I86" s="84"/>
      <c r="J86" s="127">
        <f>BK86</f>
        <v>0</v>
      </c>
      <c r="L86" s="31"/>
      <c r="M86" s="63"/>
      <c r="N86" s="54"/>
      <c r="O86" s="54"/>
      <c r="P86" s="128">
        <f>P87+P98</f>
        <v>0</v>
      </c>
      <c r="Q86" s="54"/>
      <c r="R86" s="128">
        <f>R87+R98</f>
        <v>0.73324400000000001</v>
      </c>
      <c r="S86" s="54"/>
      <c r="T86" s="129">
        <f>T87+T98</f>
        <v>0.51414000000000004</v>
      </c>
      <c r="AT86" s="15" t="s">
        <v>73</v>
      </c>
      <c r="AU86" s="15" t="s">
        <v>93</v>
      </c>
      <c r="BK86" s="130">
        <f>BK87+BK98</f>
        <v>0</v>
      </c>
    </row>
    <row r="87" spans="2:65" s="10" customFormat="1" ht="37.35" customHeight="1" x14ac:dyDescent="0.35">
      <c r="B87" s="131"/>
      <c r="D87" s="132" t="s">
        <v>73</v>
      </c>
      <c r="E87" s="133" t="s">
        <v>118</v>
      </c>
      <c r="F87" s="133" t="s">
        <v>119</v>
      </c>
      <c r="I87" s="134"/>
      <c r="J87" s="135">
        <f>BK87</f>
        <v>0</v>
      </c>
      <c r="L87" s="131"/>
      <c r="M87" s="136"/>
      <c r="P87" s="137">
        <f>P88</f>
        <v>0</v>
      </c>
      <c r="R87" s="137">
        <f>R88</f>
        <v>0</v>
      </c>
      <c r="T87" s="138">
        <f>T88</f>
        <v>0</v>
      </c>
      <c r="AR87" s="132" t="s">
        <v>22</v>
      </c>
      <c r="AT87" s="139" t="s">
        <v>73</v>
      </c>
      <c r="AU87" s="139" t="s">
        <v>74</v>
      </c>
      <c r="AY87" s="132" t="s">
        <v>120</v>
      </c>
      <c r="BK87" s="140">
        <f>BK88</f>
        <v>0</v>
      </c>
    </row>
    <row r="88" spans="2:65" s="10" customFormat="1" ht="19.899999999999999" customHeight="1" x14ac:dyDescent="0.3">
      <c r="B88" s="131"/>
      <c r="D88" s="132" t="s">
        <v>73</v>
      </c>
      <c r="E88" s="141" t="s">
        <v>121</v>
      </c>
      <c r="F88" s="141" t="s">
        <v>122</v>
      </c>
      <c r="I88" s="134"/>
      <c r="J88" s="142">
        <f>BK88</f>
        <v>0</v>
      </c>
      <c r="L88" s="131"/>
      <c r="M88" s="136"/>
      <c r="P88" s="137">
        <f>SUM(P89:P97)</f>
        <v>0</v>
      </c>
      <c r="R88" s="137">
        <f>SUM(R89:R97)</f>
        <v>0</v>
      </c>
      <c r="T88" s="138">
        <f>SUM(T89:T97)</f>
        <v>0</v>
      </c>
      <c r="AR88" s="132" t="s">
        <v>22</v>
      </c>
      <c r="AT88" s="139" t="s">
        <v>73</v>
      </c>
      <c r="AU88" s="139" t="s">
        <v>22</v>
      </c>
      <c r="AY88" s="132" t="s">
        <v>120</v>
      </c>
      <c r="BK88" s="140">
        <f>SUM(BK89:BK97)</f>
        <v>0</v>
      </c>
    </row>
    <row r="89" spans="2:65" s="1" customFormat="1" ht="31.5" customHeight="1" x14ac:dyDescent="0.3">
      <c r="B89" s="31"/>
      <c r="C89" s="143" t="s">
        <v>22</v>
      </c>
      <c r="D89" s="143" t="s">
        <v>123</v>
      </c>
      <c r="E89" s="144" t="s">
        <v>124</v>
      </c>
      <c r="F89" s="145" t="s">
        <v>125</v>
      </c>
      <c r="G89" s="146" t="s">
        <v>126</v>
      </c>
      <c r="H89" s="147">
        <v>0.159</v>
      </c>
      <c r="I89" s="148"/>
      <c r="J89" s="149">
        <f>ROUND(I89*H89,2)</f>
        <v>0</v>
      </c>
      <c r="K89" s="145" t="s">
        <v>127</v>
      </c>
      <c r="L89" s="31"/>
      <c r="M89" s="150" t="s">
        <v>20</v>
      </c>
      <c r="N89" s="151" t="s">
        <v>45</v>
      </c>
      <c r="P89" s="152">
        <f>O89*H89</f>
        <v>0</v>
      </c>
      <c r="Q89" s="152">
        <v>0</v>
      </c>
      <c r="R89" s="152">
        <f>Q89*H89</f>
        <v>0</v>
      </c>
      <c r="S89" s="152">
        <v>0</v>
      </c>
      <c r="T89" s="153">
        <f>S89*H89</f>
        <v>0</v>
      </c>
      <c r="AR89" s="15" t="s">
        <v>128</v>
      </c>
      <c r="AT89" s="15" t="s">
        <v>123</v>
      </c>
      <c r="AU89" s="15" t="s">
        <v>83</v>
      </c>
      <c r="AY89" s="15" t="s">
        <v>120</v>
      </c>
      <c r="BE89" s="154">
        <f>IF(N89="základní",J89,0)</f>
        <v>0</v>
      </c>
      <c r="BF89" s="154">
        <f>IF(N89="snížená",J89,0)</f>
        <v>0</v>
      </c>
      <c r="BG89" s="154">
        <f>IF(N89="zákl. přenesená",J89,0)</f>
        <v>0</v>
      </c>
      <c r="BH89" s="154">
        <f>IF(N89="sníž. přenesená",J89,0)</f>
        <v>0</v>
      </c>
      <c r="BI89" s="154">
        <f>IF(N89="nulová",J89,0)</f>
        <v>0</v>
      </c>
      <c r="BJ89" s="15" t="s">
        <v>22</v>
      </c>
      <c r="BK89" s="154">
        <f>ROUND(I89*H89,2)</f>
        <v>0</v>
      </c>
      <c r="BL89" s="15" t="s">
        <v>128</v>
      </c>
      <c r="BM89" s="15" t="s">
        <v>129</v>
      </c>
    </row>
    <row r="90" spans="2:65" s="1" customFormat="1" ht="121.5" x14ac:dyDescent="0.3">
      <c r="B90" s="31"/>
      <c r="D90" s="155" t="s">
        <v>130</v>
      </c>
      <c r="F90" s="156" t="s">
        <v>131</v>
      </c>
      <c r="I90" s="84"/>
      <c r="L90" s="31"/>
      <c r="M90" s="56"/>
      <c r="T90" s="57"/>
      <c r="AT90" s="15" t="s">
        <v>130</v>
      </c>
      <c r="AU90" s="15" t="s">
        <v>83</v>
      </c>
    </row>
    <row r="91" spans="2:65" s="1" customFormat="1" ht="31.5" customHeight="1" x14ac:dyDescent="0.3">
      <c r="B91" s="31"/>
      <c r="C91" s="143" t="s">
        <v>83</v>
      </c>
      <c r="D91" s="143" t="s">
        <v>123</v>
      </c>
      <c r="E91" s="144" t="s">
        <v>132</v>
      </c>
      <c r="F91" s="145" t="s">
        <v>133</v>
      </c>
      <c r="G91" s="146" t="s">
        <v>126</v>
      </c>
      <c r="H91" s="147">
        <v>7.71</v>
      </c>
      <c r="I91" s="148"/>
      <c r="J91" s="149">
        <f>ROUND(I91*H91,2)</f>
        <v>0</v>
      </c>
      <c r="K91" s="145" t="s">
        <v>127</v>
      </c>
      <c r="L91" s="31"/>
      <c r="M91" s="150" t="s">
        <v>20</v>
      </c>
      <c r="N91" s="151" t="s">
        <v>45</v>
      </c>
      <c r="P91" s="152">
        <f>O91*H91</f>
        <v>0</v>
      </c>
      <c r="Q91" s="152">
        <v>0</v>
      </c>
      <c r="R91" s="152">
        <f>Q91*H91</f>
        <v>0</v>
      </c>
      <c r="S91" s="152">
        <v>0</v>
      </c>
      <c r="T91" s="153">
        <f>S91*H91</f>
        <v>0</v>
      </c>
      <c r="AR91" s="15" t="s">
        <v>128</v>
      </c>
      <c r="AT91" s="15" t="s">
        <v>123</v>
      </c>
      <c r="AU91" s="15" t="s">
        <v>83</v>
      </c>
      <c r="AY91" s="15" t="s">
        <v>120</v>
      </c>
      <c r="BE91" s="154">
        <f>IF(N91="základní",J91,0)</f>
        <v>0</v>
      </c>
      <c r="BF91" s="154">
        <f>IF(N91="snížená",J91,0)</f>
        <v>0</v>
      </c>
      <c r="BG91" s="154">
        <f>IF(N91="zákl. přenesená",J91,0)</f>
        <v>0</v>
      </c>
      <c r="BH91" s="154">
        <f>IF(N91="sníž. přenesená",J91,0)</f>
        <v>0</v>
      </c>
      <c r="BI91" s="154">
        <f>IF(N91="nulová",J91,0)</f>
        <v>0</v>
      </c>
      <c r="BJ91" s="15" t="s">
        <v>22</v>
      </c>
      <c r="BK91" s="154">
        <f>ROUND(I91*H91,2)</f>
        <v>0</v>
      </c>
      <c r="BL91" s="15" t="s">
        <v>128</v>
      </c>
      <c r="BM91" s="15" t="s">
        <v>134</v>
      </c>
    </row>
    <row r="92" spans="2:65" s="1" customFormat="1" ht="81" x14ac:dyDescent="0.3">
      <c r="B92" s="31"/>
      <c r="D92" s="155" t="s">
        <v>130</v>
      </c>
      <c r="F92" s="156" t="s">
        <v>135</v>
      </c>
      <c r="I92" s="84"/>
      <c r="L92" s="31"/>
      <c r="M92" s="56"/>
      <c r="T92" s="57"/>
      <c r="AT92" s="15" t="s">
        <v>130</v>
      </c>
      <c r="AU92" s="15" t="s">
        <v>83</v>
      </c>
    </row>
    <row r="93" spans="2:65" s="11" customFormat="1" ht="13.5" x14ac:dyDescent="0.3">
      <c r="B93" s="157"/>
      <c r="D93" s="155" t="s">
        <v>136</v>
      </c>
      <c r="E93" s="158" t="s">
        <v>20</v>
      </c>
      <c r="F93" s="159" t="s">
        <v>137</v>
      </c>
      <c r="H93" s="160">
        <v>7.71</v>
      </c>
      <c r="I93" s="161"/>
      <c r="L93" s="157"/>
      <c r="M93" s="162"/>
      <c r="T93" s="163"/>
      <c r="AT93" s="158" t="s">
        <v>136</v>
      </c>
      <c r="AU93" s="158" t="s">
        <v>83</v>
      </c>
      <c r="AV93" s="11" t="s">
        <v>83</v>
      </c>
      <c r="AW93" s="11" t="s">
        <v>37</v>
      </c>
      <c r="AX93" s="11" t="s">
        <v>22</v>
      </c>
      <c r="AY93" s="158" t="s">
        <v>120</v>
      </c>
    </row>
    <row r="94" spans="2:65" s="1" customFormat="1" ht="31.5" customHeight="1" x14ac:dyDescent="0.3">
      <c r="B94" s="31"/>
      <c r="C94" s="143" t="s">
        <v>138</v>
      </c>
      <c r="D94" s="143" t="s">
        <v>123</v>
      </c>
      <c r="E94" s="144" t="s">
        <v>139</v>
      </c>
      <c r="F94" s="145" t="s">
        <v>140</v>
      </c>
      <c r="G94" s="146" t="s">
        <v>126</v>
      </c>
      <c r="H94" s="147">
        <v>0.51400000000000001</v>
      </c>
      <c r="I94" s="148"/>
      <c r="J94" s="149">
        <f>ROUND(I94*H94,2)</f>
        <v>0</v>
      </c>
      <c r="K94" s="145" t="s">
        <v>127</v>
      </c>
      <c r="L94" s="31"/>
      <c r="M94" s="150" t="s">
        <v>20</v>
      </c>
      <c r="N94" s="151" t="s">
        <v>45</v>
      </c>
      <c r="P94" s="152">
        <f>O94*H94</f>
        <v>0</v>
      </c>
      <c r="Q94" s="152">
        <v>0</v>
      </c>
      <c r="R94" s="152">
        <f>Q94*H94</f>
        <v>0</v>
      </c>
      <c r="S94" s="152">
        <v>0</v>
      </c>
      <c r="T94" s="153">
        <f>S94*H94</f>
        <v>0</v>
      </c>
      <c r="AR94" s="15" t="s">
        <v>128</v>
      </c>
      <c r="AT94" s="15" t="s">
        <v>123</v>
      </c>
      <c r="AU94" s="15" t="s">
        <v>83</v>
      </c>
      <c r="AY94" s="15" t="s">
        <v>120</v>
      </c>
      <c r="BE94" s="154">
        <f>IF(N94="základní",J94,0)</f>
        <v>0</v>
      </c>
      <c r="BF94" s="154">
        <f>IF(N94="snížená",J94,0)</f>
        <v>0</v>
      </c>
      <c r="BG94" s="154">
        <f>IF(N94="zákl. přenesená",J94,0)</f>
        <v>0</v>
      </c>
      <c r="BH94" s="154">
        <f>IF(N94="sníž. přenesená",J94,0)</f>
        <v>0</v>
      </c>
      <c r="BI94" s="154">
        <f>IF(N94="nulová",J94,0)</f>
        <v>0</v>
      </c>
      <c r="BJ94" s="15" t="s">
        <v>22</v>
      </c>
      <c r="BK94" s="154">
        <f>ROUND(I94*H94,2)</f>
        <v>0</v>
      </c>
      <c r="BL94" s="15" t="s">
        <v>128</v>
      </c>
      <c r="BM94" s="15" t="s">
        <v>141</v>
      </c>
    </row>
    <row r="95" spans="2:65" s="1" customFormat="1" ht="81" x14ac:dyDescent="0.3">
      <c r="B95" s="31"/>
      <c r="D95" s="155" t="s">
        <v>130</v>
      </c>
      <c r="F95" s="156" t="s">
        <v>142</v>
      </c>
      <c r="I95" s="84"/>
      <c r="L95" s="31"/>
      <c r="M95" s="56"/>
      <c r="T95" s="57"/>
      <c r="AT95" s="15" t="s">
        <v>130</v>
      </c>
      <c r="AU95" s="15" t="s">
        <v>83</v>
      </c>
    </row>
    <row r="96" spans="2:65" s="1" customFormat="1" ht="22.5" customHeight="1" x14ac:dyDescent="0.3">
      <c r="B96" s="31"/>
      <c r="C96" s="143" t="s">
        <v>128</v>
      </c>
      <c r="D96" s="143" t="s">
        <v>123</v>
      </c>
      <c r="E96" s="144" t="s">
        <v>143</v>
      </c>
      <c r="F96" s="145" t="s">
        <v>144</v>
      </c>
      <c r="G96" s="146" t="s">
        <v>126</v>
      </c>
      <c r="H96" s="147">
        <v>0.51400000000000001</v>
      </c>
      <c r="I96" s="148"/>
      <c r="J96" s="149">
        <f>ROUND(I96*H96,2)</f>
        <v>0</v>
      </c>
      <c r="K96" s="145" t="s">
        <v>127</v>
      </c>
      <c r="L96" s="31"/>
      <c r="M96" s="150" t="s">
        <v>20</v>
      </c>
      <c r="N96" s="151" t="s">
        <v>45</v>
      </c>
      <c r="P96" s="152">
        <f>O96*H96</f>
        <v>0</v>
      </c>
      <c r="Q96" s="152">
        <v>0</v>
      </c>
      <c r="R96" s="152">
        <f>Q96*H96</f>
        <v>0</v>
      </c>
      <c r="S96" s="152">
        <v>0</v>
      </c>
      <c r="T96" s="153">
        <f>S96*H96</f>
        <v>0</v>
      </c>
      <c r="AR96" s="15" t="s">
        <v>128</v>
      </c>
      <c r="AT96" s="15" t="s">
        <v>123</v>
      </c>
      <c r="AU96" s="15" t="s">
        <v>83</v>
      </c>
      <c r="AY96" s="15" t="s">
        <v>120</v>
      </c>
      <c r="BE96" s="154">
        <f>IF(N96="základní",J96,0)</f>
        <v>0</v>
      </c>
      <c r="BF96" s="154">
        <f>IF(N96="snížená",J96,0)</f>
        <v>0</v>
      </c>
      <c r="BG96" s="154">
        <f>IF(N96="zákl. přenesená",J96,0)</f>
        <v>0</v>
      </c>
      <c r="BH96" s="154">
        <f>IF(N96="sníž. přenesená",J96,0)</f>
        <v>0</v>
      </c>
      <c r="BI96" s="154">
        <f>IF(N96="nulová",J96,0)</f>
        <v>0</v>
      </c>
      <c r="BJ96" s="15" t="s">
        <v>22</v>
      </c>
      <c r="BK96" s="154">
        <f>ROUND(I96*H96,2)</f>
        <v>0</v>
      </c>
      <c r="BL96" s="15" t="s">
        <v>128</v>
      </c>
      <c r="BM96" s="15" t="s">
        <v>145</v>
      </c>
    </row>
    <row r="97" spans="2:65" s="1" customFormat="1" ht="67.5" x14ac:dyDescent="0.3">
      <c r="B97" s="31"/>
      <c r="D97" s="155" t="s">
        <v>130</v>
      </c>
      <c r="F97" s="156" t="s">
        <v>146</v>
      </c>
      <c r="I97" s="84"/>
      <c r="L97" s="31"/>
      <c r="M97" s="56"/>
      <c r="T97" s="57"/>
      <c r="AT97" s="15" t="s">
        <v>130</v>
      </c>
      <c r="AU97" s="15" t="s">
        <v>83</v>
      </c>
    </row>
    <row r="98" spans="2:65" s="10" customFormat="1" ht="37.35" customHeight="1" x14ac:dyDescent="0.35">
      <c r="B98" s="131"/>
      <c r="D98" s="132" t="s">
        <v>73</v>
      </c>
      <c r="E98" s="133" t="s">
        <v>147</v>
      </c>
      <c r="F98" s="133" t="s">
        <v>148</v>
      </c>
      <c r="I98" s="134"/>
      <c r="J98" s="135">
        <f>BK98</f>
        <v>0</v>
      </c>
      <c r="L98" s="131"/>
      <c r="M98" s="136"/>
      <c r="P98" s="137">
        <f>P99+P111+P140+P161+P191+P236+P259</f>
        <v>0</v>
      </c>
      <c r="R98" s="137">
        <f>R99+R111+R140+R161+R191+R236+R259</f>
        <v>0.73324400000000001</v>
      </c>
      <c r="T98" s="138">
        <f>T99+T111+T140+T161+T191+T236+T259</f>
        <v>0.51414000000000004</v>
      </c>
      <c r="AR98" s="132" t="s">
        <v>83</v>
      </c>
      <c r="AT98" s="139" t="s">
        <v>73</v>
      </c>
      <c r="AU98" s="139" t="s">
        <v>74</v>
      </c>
      <c r="AY98" s="132" t="s">
        <v>120</v>
      </c>
      <c r="BK98" s="140">
        <f>BK99+BK111+BK140+BK161+BK191+BK236+BK259</f>
        <v>0</v>
      </c>
    </row>
    <row r="99" spans="2:65" s="10" customFormat="1" ht="19.899999999999999" customHeight="1" x14ac:dyDescent="0.3">
      <c r="B99" s="131"/>
      <c r="D99" s="132" t="s">
        <v>73</v>
      </c>
      <c r="E99" s="141" t="s">
        <v>149</v>
      </c>
      <c r="F99" s="141" t="s">
        <v>150</v>
      </c>
      <c r="I99" s="134"/>
      <c r="J99" s="142">
        <f>BK99</f>
        <v>0</v>
      </c>
      <c r="L99" s="131"/>
      <c r="M99" s="136"/>
      <c r="P99" s="137">
        <f>SUM(P100:P110)</f>
        <v>0</v>
      </c>
      <c r="R99" s="137">
        <f>SUM(R100:R110)</f>
        <v>4.7399999999999998E-2</v>
      </c>
      <c r="T99" s="138">
        <f>SUM(T100:T110)</f>
        <v>0.159</v>
      </c>
      <c r="AR99" s="132" t="s">
        <v>83</v>
      </c>
      <c r="AT99" s="139" t="s">
        <v>73</v>
      </c>
      <c r="AU99" s="139" t="s">
        <v>22</v>
      </c>
      <c r="AY99" s="132" t="s">
        <v>120</v>
      </c>
      <c r="BK99" s="140">
        <f>SUM(BK100:BK110)</f>
        <v>0</v>
      </c>
    </row>
    <row r="100" spans="2:65" s="1" customFormat="1" ht="22.5" customHeight="1" x14ac:dyDescent="0.3">
      <c r="B100" s="31"/>
      <c r="C100" s="143" t="s">
        <v>151</v>
      </c>
      <c r="D100" s="143" t="s">
        <v>123</v>
      </c>
      <c r="E100" s="144" t="s">
        <v>152</v>
      </c>
      <c r="F100" s="145" t="s">
        <v>153</v>
      </c>
      <c r="G100" s="146" t="s">
        <v>154</v>
      </c>
      <c r="H100" s="147">
        <v>30</v>
      </c>
      <c r="I100" s="148"/>
      <c r="J100" s="149">
        <f t="shared" ref="J100:J106" si="0">ROUND(I100*H100,2)</f>
        <v>0</v>
      </c>
      <c r="K100" s="145" t="s">
        <v>20</v>
      </c>
      <c r="L100" s="31"/>
      <c r="M100" s="150" t="s">
        <v>20</v>
      </c>
      <c r="N100" s="151" t="s">
        <v>45</v>
      </c>
      <c r="P100" s="152">
        <f t="shared" ref="P100:P106" si="1">O100*H100</f>
        <v>0</v>
      </c>
      <c r="Q100" s="152">
        <v>0</v>
      </c>
      <c r="R100" s="152">
        <f t="shared" ref="R100:R106" si="2">Q100*H100</f>
        <v>0</v>
      </c>
      <c r="S100" s="152">
        <v>0</v>
      </c>
      <c r="T100" s="153">
        <f t="shared" ref="T100:T106" si="3">S100*H100</f>
        <v>0</v>
      </c>
      <c r="AR100" s="15" t="s">
        <v>155</v>
      </c>
      <c r="AT100" s="15" t="s">
        <v>123</v>
      </c>
      <c r="AU100" s="15" t="s">
        <v>83</v>
      </c>
      <c r="AY100" s="15" t="s">
        <v>120</v>
      </c>
      <c r="BE100" s="154">
        <f t="shared" ref="BE100:BE106" si="4">IF(N100="základní",J100,0)</f>
        <v>0</v>
      </c>
      <c r="BF100" s="154">
        <f t="shared" ref="BF100:BF106" si="5">IF(N100="snížená",J100,0)</f>
        <v>0</v>
      </c>
      <c r="BG100" s="154">
        <f t="shared" ref="BG100:BG106" si="6">IF(N100="zákl. přenesená",J100,0)</f>
        <v>0</v>
      </c>
      <c r="BH100" s="154">
        <f t="shared" ref="BH100:BH106" si="7">IF(N100="sníž. přenesená",J100,0)</f>
        <v>0</v>
      </c>
      <c r="BI100" s="154">
        <f t="shared" ref="BI100:BI106" si="8">IF(N100="nulová",J100,0)</f>
        <v>0</v>
      </c>
      <c r="BJ100" s="15" t="s">
        <v>22</v>
      </c>
      <c r="BK100" s="154">
        <f t="shared" ref="BK100:BK106" si="9">ROUND(I100*H100,2)</f>
        <v>0</v>
      </c>
      <c r="BL100" s="15" t="s">
        <v>155</v>
      </c>
      <c r="BM100" s="15" t="s">
        <v>156</v>
      </c>
    </row>
    <row r="101" spans="2:65" s="1" customFormat="1" ht="31.5" customHeight="1" x14ac:dyDescent="0.3">
      <c r="B101" s="31"/>
      <c r="C101" s="164" t="s">
        <v>157</v>
      </c>
      <c r="D101" s="164" t="s">
        <v>158</v>
      </c>
      <c r="E101" s="165" t="s">
        <v>159</v>
      </c>
      <c r="F101" s="166" t="s">
        <v>160</v>
      </c>
      <c r="G101" s="167" t="s">
        <v>154</v>
      </c>
      <c r="H101" s="168">
        <v>30</v>
      </c>
      <c r="I101" s="169"/>
      <c r="J101" s="170">
        <f t="shared" si="0"/>
        <v>0</v>
      </c>
      <c r="K101" s="166" t="s">
        <v>20</v>
      </c>
      <c r="L101" s="171"/>
      <c r="M101" s="172" t="s">
        <v>20</v>
      </c>
      <c r="N101" s="173" t="s">
        <v>45</v>
      </c>
      <c r="P101" s="152">
        <f t="shared" si="1"/>
        <v>0</v>
      </c>
      <c r="Q101" s="152">
        <v>5.9999999999999995E-4</v>
      </c>
      <c r="R101" s="152">
        <f t="shared" si="2"/>
        <v>1.7999999999999999E-2</v>
      </c>
      <c r="S101" s="152">
        <v>0</v>
      </c>
      <c r="T101" s="153">
        <f t="shared" si="3"/>
        <v>0</v>
      </c>
      <c r="AR101" s="15" t="s">
        <v>161</v>
      </c>
      <c r="AT101" s="15" t="s">
        <v>158</v>
      </c>
      <c r="AU101" s="15" t="s">
        <v>83</v>
      </c>
      <c r="AY101" s="15" t="s">
        <v>120</v>
      </c>
      <c r="BE101" s="154">
        <f t="shared" si="4"/>
        <v>0</v>
      </c>
      <c r="BF101" s="154">
        <f t="shared" si="5"/>
        <v>0</v>
      </c>
      <c r="BG101" s="154">
        <f t="shared" si="6"/>
        <v>0</v>
      </c>
      <c r="BH101" s="154">
        <f t="shared" si="7"/>
        <v>0</v>
      </c>
      <c r="BI101" s="154">
        <f t="shared" si="8"/>
        <v>0</v>
      </c>
      <c r="BJ101" s="15" t="s">
        <v>22</v>
      </c>
      <c r="BK101" s="154">
        <f t="shared" si="9"/>
        <v>0</v>
      </c>
      <c r="BL101" s="15" t="s">
        <v>155</v>
      </c>
      <c r="BM101" s="15" t="s">
        <v>162</v>
      </c>
    </row>
    <row r="102" spans="2:65" s="1" customFormat="1" ht="22.5" customHeight="1" x14ac:dyDescent="0.3">
      <c r="B102" s="31"/>
      <c r="C102" s="143" t="s">
        <v>163</v>
      </c>
      <c r="D102" s="143" t="s">
        <v>123</v>
      </c>
      <c r="E102" s="144" t="s">
        <v>164</v>
      </c>
      <c r="F102" s="145" t="s">
        <v>165</v>
      </c>
      <c r="G102" s="146" t="s">
        <v>154</v>
      </c>
      <c r="H102" s="147">
        <v>16</v>
      </c>
      <c r="I102" s="148"/>
      <c r="J102" s="149">
        <f t="shared" si="0"/>
        <v>0</v>
      </c>
      <c r="K102" s="145" t="s">
        <v>20</v>
      </c>
      <c r="L102" s="31"/>
      <c r="M102" s="150" t="s">
        <v>20</v>
      </c>
      <c r="N102" s="151" t="s">
        <v>45</v>
      </c>
      <c r="P102" s="152">
        <f t="shared" si="1"/>
        <v>0</v>
      </c>
      <c r="Q102" s="152">
        <v>0</v>
      </c>
      <c r="R102" s="152">
        <f t="shared" si="2"/>
        <v>0</v>
      </c>
      <c r="S102" s="152">
        <v>0</v>
      </c>
      <c r="T102" s="153">
        <f t="shared" si="3"/>
        <v>0</v>
      </c>
      <c r="AR102" s="15" t="s">
        <v>155</v>
      </c>
      <c r="AT102" s="15" t="s">
        <v>123</v>
      </c>
      <c r="AU102" s="15" t="s">
        <v>83</v>
      </c>
      <c r="AY102" s="15" t="s">
        <v>120</v>
      </c>
      <c r="BE102" s="154">
        <f t="shared" si="4"/>
        <v>0</v>
      </c>
      <c r="BF102" s="154">
        <f t="shared" si="5"/>
        <v>0</v>
      </c>
      <c r="BG102" s="154">
        <f t="shared" si="6"/>
        <v>0</v>
      </c>
      <c r="BH102" s="154">
        <f t="shared" si="7"/>
        <v>0</v>
      </c>
      <c r="BI102" s="154">
        <f t="shared" si="8"/>
        <v>0</v>
      </c>
      <c r="BJ102" s="15" t="s">
        <v>22</v>
      </c>
      <c r="BK102" s="154">
        <f t="shared" si="9"/>
        <v>0</v>
      </c>
      <c r="BL102" s="15" t="s">
        <v>155</v>
      </c>
      <c r="BM102" s="15" t="s">
        <v>166</v>
      </c>
    </row>
    <row r="103" spans="2:65" s="1" customFormat="1" ht="31.5" customHeight="1" x14ac:dyDescent="0.3">
      <c r="B103" s="31"/>
      <c r="C103" s="164" t="s">
        <v>167</v>
      </c>
      <c r="D103" s="164" t="s">
        <v>158</v>
      </c>
      <c r="E103" s="165" t="s">
        <v>168</v>
      </c>
      <c r="F103" s="166" t="s">
        <v>169</v>
      </c>
      <c r="G103" s="167" t="s">
        <v>154</v>
      </c>
      <c r="H103" s="168">
        <v>16</v>
      </c>
      <c r="I103" s="169"/>
      <c r="J103" s="170">
        <f t="shared" si="0"/>
        <v>0</v>
      </c>
      <c r="K103" s="166" t="s">
        <v>20</v>
      </c>
      <c r="L103" s="171"/>
      <c r="M103" s="172" t="s">
        <v>20</v>
      </c>
      <c r="N103" s="173" t="s">
        <v>45</v>
      </c>
      <c r="P103" s="152">
        <f t="shared" si="1"/>
        <v>0</v>
      </c>
      <c r="Q103" s="152">
        <v>6.4999999999999997E-4</v>
      </c>
      <c r="R103" s="152">
        <f t="shared" si="2"/>
        <v>1.04E-2</v>
      </c>
      <c r="S103" s="152">
        <v>0</v>
      </c>
      <c r="T103" s="153">
        <f t="shared" si="3"/>
        <v>0</v>
      </c>
      <c r="AR103" s="15" t="s">
        <v>161</v>
      </c>
      <c r="AT103" s="15" t="s">
        <v>158</v>
      </c>
      <c r="AU103" s="15" t="s">
        <v>83</v>
      </c>
      <c r="AY103" s="15" t="s">
        <v>120</v>
      </c>
      <c r="BE103" s="154">
        <f t="shared" si="4"/>
        <v>0</v>
      </c>
      <c r="BF103" s="154">
        <f t="shared" si="5"/>
        <v>0</v>
      </c>
      <c r="BG103" s="154">
        <f t="shared" si="6"/>
        <v>0</v>
      </c>
      <c r="BH103" s="154">
        <f t="shared" si="7"/>
        <v>0</v>
      </c>
      <c r="BI103" s="154">
        <f t="shared" si="8"/>
        <v>0</v>
      </c>
      <c r="BJ103" s="15" t="s">
        <v>22</v>
      </c>
      <c r="BK103" s="154">
        <f t="shared" si="9"/>
        <v>0</v>
      </c>
      <c r="BL103" s="15" t="s">
        <v>155</v>
      </c>
      <c r="BM103" s="15" t="s">
        <v>170</v>
      </c>
    </row>
    <row r="104" spans="2:65" s="1" customFormat="1" ht="22.5" customHeight="1" x14ac:dyDescent="0.3">
      <c r="B104" s="31"/>
      <c r="C104" s="143" t="s">
        <v>171</v>
      </c>
      <c r="D104" s="143" t="s">
        <v>123</v>
      </c>
      <c r="E104" s="144" t="s">
        <v>172</v>
      </c>
      <c r="F104" s="145" t="s">
        <v>173</v>
      </c>
      <c r="G104" s="146" t="s">
        <v>154</v>
      </c>
      <c r="H104" s="147">
        <v>19</v>
      </c>
      <c r="I104" s="148"/>
      <c r="J104" s="149">
        <f t="shared" si="0"/>
        <v>0</v>
      </c>
      <c r="K104" s="145" t="s">
        <v>20</v>
      </c>
      <c r="L104" s="31"/>
      <c r="M104" s="150" t="s">
        <v>20</v>
      </c>
      <c r="N104" s="151" t="s">
        <v>45</v>
      </c>
      <c r="P104" s="152">
        <f t="shared" si="1"/>
        <v>0</v>
      </c>
      <c r="Q104" s="152">
        <v>0</v>
      </c>
      <c r="R104" s="152">
        <f t="shared" si="2"/>
        <v>0</v>
      </c>
      <c r="S104" s="152">
        <v>0</v>
      </c>
      <c r="T104" s="153">
        <f t="shared" si="3"/>
        <v>0</v>
      </c>
      <c r="AR104" s="15" t="s">
        <v>155</v>
      </c>
      <c r="AT104" s="15" t="s">
        <v>123</v>
      </c>
      <c r="AU104" s="15" t="s">
        <v>83</v>
      </c>
      <c r="AY104" s="15" t="s">
        <v>120</v>
      </c>
      <c r="BE104" s="154">
        <f t="shared" si="4"/>
        <v>0</v>
      </c>
      <c r="BF104" s="154">
        <f t="shared" si="5"/>
        <v>0</v>
      </c>
      <c r="BG104" s="154">
        <f t="shared" si="6"/>
        <v>0</v>
      </c>
      <c r="BH104" s="154">
        <f t="shared" si="7"/>
        <v>0</v>
      </c>
      <c r="BI104" s="154">
        <f t="shared" si="8"/>
        <v>0</v>
      </c>
      <c r="BJ104" s="15" t="s">
        <v>22</v>
      </c>
      <c r="BK104" s="154">
        <f t="shared" si="9"/>
        <v>0</v>
      </c>
      <c r="BL104" s="15" t="s">
        <v>155</v>
      </c>
      <c r="BM104" s="15" t="s">
        <v>174</v>
      </c>
    </row>
    <row r="105" spans="2:65" s="1" customFormat="1" ht="31.5" customHeight="1" x14ac:dyDescent="0.3">
      <c r="B105" s="31"/>
      <c r="C105" s="164" t="s">
        <v>27</v>
      </c>
      <c r="D105" s="164" t="s">
        <v>158</v>
      </c>
      <c r="E105" s="165" t="s">
        <v>175</v>
      </c>
      <c r="F105" s="166" t="s">
        <v>176</v>
      </c>
      <c r="G105" s="167" t="s">
        <v>154</v>
      </c>
      <c r="H105" s="168">
        <v>19</v>
      </c>
      <c r="I105" s="169"/>
      <c r="J105" s="170">
        <f t="shared" si="0"/>
        <v>0</v>
      </c>
      <c r="K105" s="166" t="s">
        <v>20</v>
      </c>
      <c r="L105" s="171"/>
      <c r="M105" s="172" t="s">
        <v>20</v>
      </c>
      <c r="N105" s="173" t="s">
        <v>45</v>
      </c>
      <c r="P105" s="152">
        <f t="shared" si="1"/>
        <v>0</v>
      </c>
      <c r="Q105" s="152">
        <v>1E-3</v>
      </c>
      <c r="R105" s="152">
        <f t="shared" si="2"/>
        <v>1.9E-2</v>
      </c>
      <c r="S105" s="152">
        <v>0</v>
      </c>
      <c r="T105" s="153">
        <f t="shared" si="3"/>
        <v>0</v>
      </c>
      <c r="AR105" s="15" t="s">
        <v>161</v>
      </c>
      <c r="AT105" s="15" t="s">
        <v>158</v>
      </c>
      <c r="AU105" s="15" t="s">
        <v>83</v>
      </c>
      <c r="AY105" s="15" t="s">
        <v>120</v>
      </c>
      <c r="BE105" s="154">
        <f t="shared" si="4"/>
        <v>0</v>
      </c>
      <c r="BF105" s="154">
        <f t="shared" si="5"/>
        <v>0</v>
      </c>
      <c r="BG105" s="154">
        <f t="shared" si="6"/>
        <v>0</v>
      </c>
      <c r="BH105" s="154">
        <f t="shared" si="7"/>
        <v>0</v>
      </c>
      <c r="BI105" s="154">
        <f t="shared" si="8"/>
        <v>0</v>
      </c>
      <c r="BJ105" s="15" t="s">
        <v>22</v>
      </c>
      <c r="BK105" s="154">
        <f t="shared" si="9"/>
        <v>0</v>
      </c>
      <c r="BL105" s="15" t="s">
        <v>155</v>
      </c>
      <c r="BM105" s="15" t="s">
        <v>177</v>
      </c>
    </row>
    <row r="106" spans="2:65" s="1" customFormat="1" ht="31.5" customHeight="1" x14ac:dyDescent="0.3">
      <c r="B106" s="31"/>
      <c r="C106" s="143" t="s">
        <v>178</v>
      </c>
      <c r="D106" s="143" t="s">
        <v>123</v>
      </c>
      <c r="E106" s="144" t="s">
        <v>179</v>
      </c>
      <c r="F106" s="145" t="s">
        <v>180</v>
      </c>
      <c r="G106" s="146" t="s">
        <v>126</v>
      </c>
      <c r="H106" s="147">
        <v>4.7E-2</v>
      </c>
      <c r="I106" s="148"/>
      <c r="J106" s="149">
        <f t="shared" si="0"/>
        <v>0</v>
      </c>
      <c r="K106" s="145" t="s">
        <v>127</v>
      </c>
      <c r="L106" s="31"/>
      <c r="M106" s="150" t="s">
        <v>20</v>
      </c>
      <c r="N106" s="151" t="s">
        <v>45</v>
      </c>
      <c r="P106" s="152">
        <f t="shared" si="1"/>
        <v>0</v>
      </c>
      <c r="Q106" s="152">
        <v>0</v>
      </c>
      <c r="R106" s="152">
        <f t="shared" si="2"/>
        <v>0</v>
      </c>
      <c r="S106" s="152">
        <v>0</v>
      </c>
      <c r="T106" s="153">
        <f t="shared" si="3"/>
        <v>0</v>
      </c>
      <c r="AR106" s="15" t="s">
        <v>155</v>
      </c>
      <c r="AT106" s="15" t="s">
        <v>123</v>
      </c>
      <c r="AU106" s="15" t="s">
        <v>83</v>
      </c>
      <c r="AY106" s="15" t="s">
        <v>120</v>
      </c>
      <c r="BE106" s="154">
        <f t="shared" si="4"/>
        <v>0</v>
      </c>
      <c r="BF106" s="154">
        <f t="shared" si="5"/>
        <v>0</v>
      </c>
      <c r="BG106" s="154">
        <f t="shared" si="6"/>
        <v>0</v>
      </c>
      <c r="BH106" s="154">
        <f t="shared" si="7"/>
        <v>0</v>
      </c>
      <c r="BI106" s="154">
        <f t="shared" si="8"/>
        <v>0</v>
      </c>
      <c r="BJ106" s="15" t="s">
        <v>22</v>
      </c>
      <c r="BK106" s="154">
        <f t="shared" si="9"/>
        <v>0</v>
      </c>
      <c r="BL106" s="15" t="s">
        <v>155</v>
      </c>
      <c r="BM106" s="15" t="s">
        <v>181</v>
      </c>
    </row>
    <row r="107" spans="2:65" s="1" customFormat="1" ht="121.5" x14ac:dyDescent="0.3">
      <c r="B107" s="31"/>
      <c r="D107" s="155" t="s">
        <v>130</v>
      </c>
      <c r="F107" s="156" t="s">
        <v>182</v>
      </c>
      <c r="I107" s="84"/>
      <c r="L107" s="31"/>
      <c r="M107" s="56"/>
      <c r="T107" s="57"/>
      <c r="AT107" s="15" t="s">
        <v>130</v>
      </c>
      <c r="AU107" s="15" t="s">
        <v>83</v>
      </c>
    </row>
    <row r="108" spans="2:65" s="1" customFormat="1" ht="44.25" customHeight="1" x14ac:dyDescent="0.3">
      <c r="B108" s="31"/>
      <c r="C108" s="143" t="s">
        <v>183</v>
      </c>
      <c r="D108" s="143" t="s">
        <v>123</v>
      </c>
      <c r="E108" s="144" t="s">
        <v>184</v>
      </c>
      <c r="F108" s="145" t="s">
        <v>185</v>
      </c>
      <c r="G108" s="146" t="s">
        <v>126</v>
      </c>
      <c r="H108" s="147">
        <v>4.7E-2</v>
      </c>
      <c r="I108" s="148"/>
      <c r="J108" s="149">
        <f>ROUND(I108*H108,2)</f>
        <v>0</v>
      </c>
      <c r="K108" s="145" t="s">
        <v>127</v>
      </c>
      <c r="L108" s="31"/>
      <c r="M108" s="150" t="s">
        <v>20</v>
      </c>
      <c r="N108" s="151" t="s">
        <v>45</v>
      </c>
      <c r="P108" s="152">
        <f>O108*H108</f>
        <v>0</v>
      </c>
      <c r="Q108" s="152">
        <v>0</v>
      </c>
      <c r="R108" s="152">
        <f>Q108*H108</f>
        <v>0</v>
      </c>
      <c r="S108" s="152">
        <v>0</v>
      </c>
      <c r="T108" s="153">
        <f>S108*H108</f>
        <v>0</v>
      </c>
      <c r="AR108" s="15" t="s">
        <v>155</v>
      </c>
      <c r="AT108" s="15" t="s">
        <v>123</v>
      </c>
      <c r="AU108" s="15" t="s">
        <v>83</v>
      </c>
      <c r="AY108" s="15" t="s">
        <v>120</v>
      </c>
      <c r="BE108" s="154">
        <f>IF(N108="základní",J108,0)</f>
        <v>0</v>
      </c>
      <c r="BF108" s="154">
        <f>IF(N108="snížená",J108,0)</f>
        <v>0</v>
      </c>
      <c r="BG108" s="154">
        <f>IF(N108="zákl. přenesená",J108,0)</f>
        <v>0</v>
      </c>
      <c r="BH108" s="154">
        <f>IF(N108="sníž. přenesená",J108,0)</f>
        <v>0</v>
      </c>
      <c r="BI108" s="154">
        <f>IF(N108="nulová",J108,0)</f>
        <v>0</v>
      </c>
      <c r="BJ108" s="15" t="s">
        <v>22</v>
      </c>
      <c r="BK108" s="154">
        <f>ROUND(I108*H108,2)</f>
        <v>0</v>
      </c>
      <c r="BL108" s="15" t="s">
        <v>155</v>
      </c>
      <c r="BM108" s="15" t="s">
        <v>186</v>
      </c>
    </row>
    <row r="109" spans="2:65" s="1" customFormat="1" ht="121.5" x14ac:dyDescent="0.3">
      <c r="B109" s="31"/>
      <c r="D109" s="155" t="s">
        <v>130</v>
      </c>
      <c r="F109" s="156" t="s">
        <v>182</v>
      </c>
      <c r="I109" s="84"/>
      <c r="L109" s="31"/>
      <c r="M109" s="56"/>
      <c r="T109" s="57"/>
      <c r="AT109" s="15" t="s">
        <v>130</v>
      </c>
      <c r="AU109" s="15" t="s">
        <v>83</v>
      </c>
    </row>
    <row r="110" spans="2:65" s="1" customFormat="1" ht="44.25" customHeight="1" x14ac:dyDescent="0.3">
      <c r="B110" s="31"/>
      <c r="C110" s="143" t="s">
        <v>187</v>
      </c>
      <c r="D110" s="143" t="s">
        <v>123</v>
      </c>
      <c r="E110" s="144" t="s">
        <v>188</v>
      </c>
      <c r="F110" s="145" t="s">
        <v>189</v>
      </c>
      <c r="G110" s="146" t="s">
        <v>154</v>
      </c>
      <c r="H110" s="147">
        <v>30</v>
      </c>
      <c r="I110" s="148"/>
      <c r="J110" s="149">
        <f>ROUND(I110*H110,2)</f>
        <v>0</v>
      </c>
      <c r="K110" s="145" t="s">
        <v>190</v>
      </c>
      <c r="L110" s="31"/>
      <c r="M110" s="150" t="s">
        <v>20</v>
      </c>
      <c r="N110" s="151" t="s">
        <v>45</v>
      </c>
      <c r="P110" s="152">
        <f>O110*H110</f>
        <v>0</v>
      </c>
      <c r="Q110" s="152">
        <v>0</v>
      </c>
      <c r="R110" s="152">
        <f>Q110*H110</f>
        <v>0</v>
      </c>
      <c r="S110" s="152">
        <v>5.3E-3</v>
      </c>
      <c r="T110" s="153">
        <f>S110*H110</f>
        <v>0.159</v>
      </c>
      <c r="AR110" s="15" t="s">
        <v>155</v>
      </c>
      <c r="AT110" s="15" t="s">
        <v>123</v>
      </c>
      <c r="AU110" s="15" t="s">
        <v>83</v>
      </c>
      <c r="AY110" s="15" t="s">
        <v>120</v>
      </c>
      <c r="BE110" s="154">
        <f>IF(N110="základní",J110,0)</f>
        <v>0</v>
      </c>
      <c r="BF110" s="154">
        <f>IF(N110="snížená",J110,0)</f>
        <v>0</v>
      </c>
      <c r="BG110" s="154">
        <f>IF(N110="zákl. přenesená",J110,0)</f>
        <v>0</v>
      </c>
      <c r="BH110" s="154">
        <f>IF(N110="sníž. přenesená",J110,0)</f>
        <v>0</v>
      </c>
      <c r="BI110" s="154">
        <f>IF(N110="nulová",J110,0)</f>
        <v>0</v>
      </c>
      <c r="BJ110" s="15" t="s">
        <v>22</v>
      </c>
      <c r="BK110" s="154">
        <f>ROUND(I110*H110,2)</f>
        <v>0</v>
      </c>
      <c r="BL110" s="15" t="s">
        <v>155</v>
      </c>
      <c r="BM110" s="15" t="s">
        <v>191</v>
      </c>
    </row>
    <row r="111" spans="2:65" s="10" customFormat="1" ht="29.85" customHeight="1" x14ac:dyDescent="0.3">
      <c r="B111" s="131"/>
      <c r="D111" s="132" t="s">
        <v>73</v>
      </c>
      <c r="E111" s="141" t="s">
        <v>192</v>
      </c>
      <c r="F111" s="141" t="s">
        <v>193</v>
      </c>
      <c r="I111" s="134"/>
      <c r="J111" s="142">
        <f>BK111</f>
        <v>0</v>
      </c>
      <c r="L111" s="131"/>
      <c r="M111" s="136"/>
      <c r="P111" s="137">
        <f>SUM(P112:P139)</f>
        <v>0</v>
      </c>
      <c r="R111" s="137">
        <f>SUM(R112:R139)</f>
        <v>0.13669999999999999</v>
      </c>
      <c r="T111" s="138">
        <f>SUM(T112:T139)</f>
        <v>7.1000000000000008E-2</v>
      </c>
      <c r="AR111" s="132" t="s">
        <v>83</v>
      </c>
      <c r="AT111" s="139" t="s">
        <v>73</v>
      </c>
      <c r="AU111" s="139" t="s">
        <v>22</v>
      </c>
      <c r="AY111" s="132" t="s">
        <v>120</v>
      </c>
      <c r="BK111" s="140">
        <f>SUM(BK112:BK139)</f>
        <v>0</v>
      </c>
    </row>
    <row r="112" spans="2:65" s="1" customFormat="1" ht="31.5" customHeight="1" x14ac:dyDescent="0.3">
      <c r="B112" s="31"/>
      <c r="C112" s="143" t="s">
        <v>194</v>
      </c>
      <c r="D112" s="143" t="s">
        <v>123</v>
      </c>
      <c r="E112" s="144" t="s">
        <v>195</v>
      </c>
      <c r="F112" s="145" t="s">
        <v>196</v>
      </c>
      <c r="G112" s="146" t="s">
        <v>197</v>
      </c>
      <c r="H112" s="147">
        <v>1</v>
      </c>
      <c r="I112" s="148"/>
      <c r="J112" s="149">
        <f>ROUND(I112*H112,2)</f>
        <v>0</v>
      </c>
      <c r="K112" s="145" t="s">
        <v>127</v>
      </c>
      <c r="L112" s="31"/>
      <c r="M112" s="150" t="s">
        <v>20</v>
      </c>
      <c r="N112" s="151" t="s">
        <v>45</v>
      </c>
      <c r="P112" s="152">
        <f>O112*H112</f>
        <v>0</v>
      </c>
      <c r="Q112" s="152">
        <v>0</v>
      </c>
      <c r="R112" s="152">
        <f>Q112*H112</f>
        <v>0</v>
      </c>
      <c r="S112" s="152">
        <v>0</v>
      </c>
      <c r="T112" s="153">
        <f>S112*H112</f>
        <v>0</v>
      </c>
      <c r="AR112" s="15" t="s">
        <v>155</v>
      </c>
      <c r="AT112" s="15" t="s">
        <v>123</v>
      </c>
      <c r="AU112" s="15" t="s">
        <v>83</v>
      </c>
      <c r="AY112" s="15" t="s">
        <v>120</v>
      </c>
      <c r="BE112" s="154">
        <f>IF(N112="základní",J112,0)</f>
        <v>0</v>
      </c>
      <c r="BF112" s="154">
        <f>IF(N112="snížená",J112,0)</f>
        <v>0</v>
      </c>
      <c r="BG112" s="154">
        <f>IF(N112="zákl. přenesená",J112,0)</f>
        <v>0</v>
      </c>
      <c r="BH112" s="154">
        <f>IF(N112="sníž. přenesená",J112,0)</f>
        <v>0</v>
      </c>
      <c r="BI112" s="154">
        <f>IF(N112="nulová",J112,0)</f>
        <v>0</v>
      </c>
      <c r="BJ112" s="15" t="s">
        <v>22</v>
      </c>
      <c r="BK112" s="154">
        <f>ROUND(I112*H112,2)</f>
        <v>0</v>
      </c>
      <c r="BL112" s="15" t="s">
        <v>155</v>
      </c>
      <c r="BM112" s="15" t="s">
        <v>198</v>
      </c>
    </row>
    <row r="113" spans="2:65" s="1" customFormat="1" ht="81" x14ac:dyDescent="0.3">
      <c r="B113" s="31"/>
      <c r="D113" s="155" t="s">
        <v>130</v>
      </c>
      <c r="F113" s="156" t="s">
        <v>199</v>
      </c>
      <c r="I113" s="84"/>
      <c r="L113" s="31"/>
      <c r="M113" s="56"/>
      <c r="T113" s="57"/>
      <c r="AT113" s="15" t="s">
        <v>130</v>
      </c>
      <c r="AU113" s="15" t="s">
        <v>83</v>
      </c>
    </row>
    <row r="114" spans="2:65" s="1" customFormat="1" ht="69.75" customHeight="1" x14ac:dyDescent="0.3">
      <c r="B114" s="31"/>
      <c r="C114" s="164" t="s">
        <v>8</v>
      </c>
      <c r="D114" s="164" t="s">
        <v>158</v>
      </c>
      <c r="E114" s="165" t="s">
        <v>200</v>
      </c>
      <c r="F114" s="166" t="s">
        <v>201</v>
      </c>
      <c r="G114" s="167" t="s">
        <v>197</v>
      </c>
      <c r="H114" s="168">
        <v>2</v>
      </c>
      <c r="I114" s="169"/>
      <c r="J114" s="170">
        <f t="shared" ref="J114:J130" si="10">ROUND(I114*H114,2)</f>
        <v>0</v>
      </c>
      <c r="K114" s="166" t="s">
        <v>20</v>
      </c>
      <c r="L114" s="171"/>
      <c r="M114" s="172" t="s">
        <v>20</v>
      </c>
      <c r="N114" s="173" t="s">
        <v>45</v>
      </c>
      <c r="P114" s="152">
        <f t="shared" ref="P114:P130" si="11">O114*H114</f>
        <v>0</v>
      </c>
      <c r="Q114" s="152">
        <v>3.6999999999999998E-2</v>
      </c>
      <c r="R114" s="152">
        <f t="shared" ref="R114:R130" si="12">Q114*H114</f>
        <v>7.3999999999999996E-2</v>
      </c>
      <c r="S114" s="152">
        <v>0</v>
      </c>
      <c r="T114" s="153">
        <f t="shared" ref="T114:T130" si="13">S114*H114</f>
        <v>0</v>
      </c>
      <c r="AR114" s="15" t="s">
        <v>161</v>
      </c>
      <c r="AT114" s="15" t="s">
        <v>158</v>
      </c>
      <c r="AU114" s="15" t="s">
        <v>83</v>
      </c>
      <c r="AY114" s="15" t="s">
        <v>120</v>
      </c>
      <c r="BE114" s="154">
        <f t="shared" ref="BE114:BE130" si="14">IF(N114="základní",J114,0)</f>
        <v>0</v>
      </c>
      <c r="BF114" s="154">
        <f t="shared" ref="BF114:BF130" si="15">IF(N114="snížená",J114,0)</f>
        <v>0</v>
      </c>
      <c r="BG114" s="154">
        <f t="shared" ref="BG114:BG130" si="16">IF(N114="zákl. přenesená",J114,0)</f>
        <v>0</v>
      </c>
      <c r="BH114" s="154">
        <f t="shared" ref="BH114:BH130" si="17">IF(N114="sníž. přenesená",J114,0)</f>
        <v>0</v>
      </c>
      <c r="BI114" s="154">
        <f t="shared" ref="BI114:BI130" si="18">IF(N114="nulová",J114,0)</f>
        <v>0</v>
      </c>
      <c r="BJ114" s="15" t="s">
        <v>22</v>
      </c>
      <c r="BK114" s="154">
        <f t="shared" ref="BK114:BK130" si="19">ROUND(I114*H114,2)</f>
        <v>0</v>
      </c>
      <c r="BL114" s="15" t="s">
        <v>155</v>
      </c>
      <c r="BM114" s="15" t="s">
        <v>202</v>
      </c>
    </row>
    <row r="115" spans="2:65" s="1" customFormat="1" ht="22.5" customHeight="1" x14ac:dyDescent="0.3">
      <c r="B115" s="31"/>
      <c r="C115" s="143" t="s">
        <v>155</v>
      </c>
      <c r="D115" s="143" t="s">
        <v>123</v>
      </c>
      <c r="E115" s="144" t="s">
        <v>203</v>
      </c>
      <c r="F115" s="145" t="s">
        <v>204</v>
      </c>
      <c r="G115" s="146" t="s">
        <v>205</v>
      </c>
      <c r="H115" s="147">
        <v>1</v>
      </c>
      <c r="I115" s="148"/>
      <c r="J115" s="149">
        <f t="shared" si="10"/>
        <v>0</v>
      </c>
      <c r="K115" s="145" t="s">
        <v>20</v>
      </c>
      <c r="L115" s="31"/>
      <c r="M115" s="150" t="s">
        <v>20</v>
      </c>
      <c r="N115" s="151" t="s">
        <v>45</v>
      </c>
      <c r="P115" s="152">
        <f t="shared" si="11"/>
        <v>0</v>
      </c>
      <c r="Q115" s="152">
        <v>0</v>
      </c>
      <c r="R115" s="152">
        <f t="shared" si="12"/>
        <v>0</v>
      </c>
      <c r="S115" s="152">
        <v>0</v>
      </c>
      <c r="T115" s="153">
        <f t="shared" si="13"/>
        <v>0</v>
      </c>
      <c r="AR115" s="15" t="s">
        <v>155</v>
      </c>
      <c r="AT115" s="15" t="s">
        <v>123</v>
      </c>
      <c r="AU115" s="15" t="s">
        <v>83</v>
      </c>
      <c r="AY115" s="15" t="s">
        <v>120</v>
      </c>
      <c r="BE115" s="154">
        <f t="shared" si="14"/>
        <v>0</v>
      </c>
      <c r="BF115" s="154">
        <f t="shared" si="15"/>
        <v>0</v>
      </c>
      <c r="BG115" s="154">
        <f t="shared" si="16"/>
        <v>0</v>
      </c>
      <c r="BH115" s="154">
        <f t="shared" si="17"/>
        <v>0</v>
      </c>
      <c r="BI115" s="154">
        <f t="shared" si="18"/>
        <v>0</v>
      </c>
      <c r="BJ115" s="15" t="s">
        <v>22</v>
      </c>
      <c r="BK115" s="154">
        <f t="shared" si="19"/>
        <v>0</v>
      </c>
      <c r="BL115" s="15" t="s">
        <v>155</v>
      </c>
      <c r="BM115" s="15" t="s">
        <v>206</v>
      </c>
    </row>
    <row r="116" spans="2:65" s="1" customFormat="1" ht="57" customHeight="1" x14ac:dyDescent="0.3">
      <c r="B116" s="31"/>
      <c r="C116" s="143" t="s">
        <v>207</v>
      </c>
      <c r="D116" s="143" t="s">
        <v>123</v>
      </c>
      <c r="E116" s="144" t="s">
        <v>208</v>
      </c>
      <c r="F116" s="145" t="s">
        <v>209</v>
      </c>
      <c r="G116" s="146" t="s">
        <v>197</v>
      </c>
      <c r="H116" s="147">
        <v>1</v>
      </c>
      <c r="I116" s="148"/>
      <c r="J116" s="149">
        <f t="shared" si="10"/>
        <v>0</v>
      </c>
      <c r="K116" s="145" t="s">
        <v>20</v>
      </c>
      <c r="L116" s="31"/>
      <c r="M116" s="150" t="s">
        <v>20</v>
      </c>
      <c r="N116" s="151" t="s">
        <v>45</v>
      </c>
      <c r="P116" s="152">
        <f t="shared" si="11"/>
        <v>0</v>
      </c>
      <c r="Q116" s="152">
        <v>1.5E-3</v>
      </c>
      <c r="R116" s="152">
        <f t="shared" si="12"/>
        <v>1.5E-3</v>
      </c>
      <c r="S116" s="152">
        <v>0</v>
      </c>
      <c r="T116" s="153">
        <f t="shared" si="13"/>
        <v>0</v>
      </c>
      <c r="AR116" s="15" t="s">
        <v>155</v>
      </c>
      <c r="AT116" s="15" t="s">
        <v>123</v>
      </c>
      <c r="AU116" s="15" t="s">
        <v>83</v>
      </c>
      <c r="AY116" s="15" t="s">
        <v>120</v>
      </c>
      <c r="BE116" s="154">
        <f t="shared" si="14"/>
        <v>0</v>
      </c>
      <c r="BF116" s="154">
        <f t="shared" si="15"/>
        <v>0</v>
      </c>
      <c r="BG116" s="154">
        <f t="shared" si="16"/>
        <v>0</v>
      </c>
      <c r="BH116" s="154">
        <f t="shared" si="17"/>
        <v>0</v>
      </c>
      <c r="BI116" s="154">
        <f t="shared" si="18"/>
        <v>0</v>
      </c>
      <c r="BJ116" s="15" t="s">
        <v>22</v>
      </c>
      <c r="BK116" s="154">
        <f t="shared" si="19"/>
        <v>0</v>
      </c>
      <c r="BL116" s="15" t="s">
        <v>155</v>
      </c>
      <c r="BM116" s="15" t="s">
        <v>210</v>
      </c>
    </row>
    <row r="117" spans="2:65" s="1" customFormat="1" ht="31.5" customHeight="1" x14ac:dyDescent="0.3">
      <c r="B117" s="31"/>
      <c r="C117" s="143" t="s">
        <v>211</v>
      </c>
      <c r="D117" s="143" t="s">
        <v>123</v>
      </c>
      <c r="E117" s="144" t="s">
        <v>212</v>
      </c>
      <c r="F117" s="145" t="s">
        <v>213</v>
      </c>
      <c r="G117" s="146" t="s">
        <v>205</v>
      </c>
      <c r="H117" s="147">
        <v>1</v>
      </c>
      <c r="I117" s="148"/>
      <c r="J117" s="149">
        <f t="shared" si="10"/>
        <v>0</v>
      </c>
      <c r="K117" s="145" t="s">
        <v>20</v>
      </c>
      <c r="L117" s="31"/>
      <c r="M117" s="150" t="s">
        <v>20</v>
      </c>
      <c r="N117" s="151" t="s">
        <v>45</v>
      </c>
      <c r="P117" s="152">
        <f t="shared" si="11"/>
        <v>0</v>
      </c>
      <c r="Q117" s="152">
        <v>1E-3</v>
      </c>
      <c r="R117" s="152">
        <f t="shared" si="12"/>
        <v>1E-3</v>
      </c>
      <c r="S117" s="152">
        <v>0</v>
      </c>
      <c r="T117" s="153">
        <f t="shared" si="13"/>
        <v>0</v>
      </c>
      <c r="AR117" s="15" t="s">
        <v>155</v>
      </c>
      <c r="AT117" s="15" t="s">
        <v>123</v>
      </c>
      <c r="AU117" s="15" t="s">
        <v>83</v>
      </c>
      <c r="AY117" s="15" t="s">
        <v>120</v>
      </c>
      <c r="BE117" s="154">
        <f t="shared" si="14"/>
        <v>0</v>
      </c>
      <c r="BF117" s="154">
        <f t="shared" si="15"/>
        <v>0</v>
      </c>
      <c r="BG117" s="154">
        <f t="shared" si="16"/>
        <v>0</v>
      </c>
      <c r="BH117" s="154">
        <f t="shared" si="17"/>
        <v>0</v>
      </c>
      <c r="BI117" s="154">
        <f t="shared" si="18"/>
        <v>0</v>
      </c>
      <c r="BJ117" s="15" t="s">
        <v>22</v>
      </c>
      <c r="BK117" s="154">
        <f t="shared" si="19"/>
        <v>0</v>
      </c>
      <c r="BL117" s="15" t="s">
        <v>155</v>
      </c>
      <c r="BM117" s="15" t="s">
        <v>214</v>
      </c>
    </row>
    <row r="118" spans="2:65" s="1" customFormat="1" ht="44.25" customHeight="1" x14ac:dyDescent="0.3">
      <c r="B118" s="31"/>
      <c r="C118" s="143" t="s">
        <v>215</v>
      </c>
      <c r="D118" s="143" t="s">
        <v>123</v>
      </c>
      <c r="E118" s="144" t="s">
        <v>216</v>
      </c>
      <c r="F118" s="145" t="s">
        <v>217</v>
      </c>
      <c r="G118" s="146" t="s">
        <v>205</v>
      </c>
      <c r="H118" s="147">
        <v>1</v>
      </c>
      <c r="I118" s="148"/>
      <c r="J118" s="149">
        <f t="shared" si="10"/>
        <v>0</v>
      </c>
      <c r="K118" s="145" t="s">
        <v>20</v>
      </c>
      <c r="L118" s="31"/>
      <c r="M118" s="150" t="s">
        <v>20</v>
      </c>
      <c r="N118" s="151" t="s">
        <v>45</v>
      </c>
      <c r="P118" s="152">
        <f t="shared" si="11"/>
        <v>0</v>
      </c>
      <c r="Q118" s="152">
        <v>1E-3</v>
      </c>
      <c r="R118" s="152">
        <f t="shared" si="12"/>
        <v>1E-3</v>
      </c>
      <c r="S118" s="152">
        <v>0</v>
      </c>
      <c r="T118" s="153">
        <f t="shared" si="13"/>
        <v>0</v>
      </c>
      <c r="AR118" s="15" t="s">
        <v>155</v>
      </c>
      <c r="AT118" s="15" t="s">
        <v>123</v>
      </c>
      <c r="AU118" s="15" t="s">
        <v>83</v>
      </c>
      <c r="AY118" s="15" t="s">
        <v>120</v>
      </c>
      <c r="BE118" s="154">
        <f t="shared" si="14"/>
        <v>0</v>
      </c>
      <c r="BF118" s="154">
        <f t="shared" si="15"/>
        <v>0</v>
      </c>
      <c r="BG118" s="154">
        <f t="shared" si="16"/>
        <v>0</v>
      </c>
      <c r="BH118" s="154">
        <f t="shared" si="17"/>
        <v>0</v>
      </c>
      <c r="BI118" s="154">
        <f t="shared" si="18"/>
        <v>0</v>
      </c>
      <c r="BJ118" s="15" t="s">
        <v>22</v>
      </c>
      <c r="BK118" s="154">
        <f t="shared" si="19"/>
        <v>0</v>
      </c>
      <c r="BL118" s="15" t="s">
        <v>155</v>
      </c>
      <c r="BM118" s="15" t="s">
        <v>218</v>
      </c>
    </row>
    <row r="119" spans="2:65" s="1" customFormat="1" ht="22.5" customHeight="1" x14ac:dyDescent="0.3">
      <c r="B119" s="31"/>
      <c r="C119" s="143" t="s">
        <v>219</v>
      </c>
      <c r="D119" s="143" t="s">
        <v>123</v>
      </c>
      <c r="E119" s="144" t="s">
        <v>220</v>
      </c>
      <c r="F119" s="145" t="s">
        <v>221</v>
      </c>
      <c r="G119" s="146" t="s">
        <v>205</v>
      </c>
      <c r="H119" s="147">
        <v>1</v>
      </c>
      <c r="I119" s="148"/>
      <c r="J119" s="149">
        <f t="shared" si="10"/>
        <v>0</v>
      </c>
      <c r="K119" s="145" t="s">
        <v>20</v>
      </c>
      <c r="L119" s="31"/>
      <c r="M119" s="150" t="s">
        <v>20</v>
      </c>
      <c r="N119" s="151" t="s">
        <v>45</v>
      </c>
      <c r="P119" s="152">
        <f t="shared" si="11"/>
        <v>0</v>
      </c>
      <c r="Q119" s="152">
        <v>0</v>
      </c>
      <c r="R119" s="152">
        <f t="shared" si="12"/>
        <v>0</v>
      </c>
      <c r="S119" s="152">
        <v>0</v>
      </c>
      <c r="T119" s="153">
        <f t="shared" si="13"/>
        <v>0</v>
      </c>
      <c r="AR119" s="15" t="s">
        <v>155</v>
      </c>
      <c r="AT119" s="15" t="s">
        <v>123</v>
      </c>
      <c r="AU119" s="15" t="s">
        <v>83</v>
      </c>
      <c r="AY119" s="15" t="s">
        <v>120</v>
      </c>
      <c r="BE119" s="154">
        <f t="shared" si="14"/>
        <v>0</v>
      </c>
      <c r="BF119" s="154">
        <f t="shared" si="15"/>
        <v>0</v>
      </c>
      <c r="BG119" s="154">
        <f t="shared" si="16"/>
        <v>0</v>
      </c>
      <c r="BH119" s="154">
        <f t="shared" si="17"/>
        <v>0</v>
      </c>
      <c r="BI119" s="154">
        <f t="shared" si="18"/>
        <v>0</v>
      </c>
      <c r="BJ119" s="15" t="s">
        <v>22</v>
      </c>
      <c r="BK119" s="154">
        <f t="shared" si="19"/>
        <v>0</v>
      </c>
      <c r="BL119" s="15" t="s">
        <v>155</v>
      </c>
      <c r="BM119" s="15" t="s">
        <v>222</v>
      </c>
    </row>
    <row r="120" spans="2:65" s="1" customFormat="1" ht="22.5" customHeight="1" x14ac:dyDescent="0.3">
      <c r="B120" s="31"/>
      <c r="C120" s="164" t="s">
        <v>7</v>
      </c>
      <c r="D120" s="164" t="s">
        <v>158</v>
      </c>
      <c r="E120" s="165" t="s">
        <v>223</v>
      </c>
      <c r="F120" s="166" t="s">
        <v>224</v>
      </c>
      <c r="G120" s="167" t="s">
        <v>205</v>
      </c>
      <c r="H120" s="168">
        <v>1</v>
      </c>
      <c r="I120" s="169"/>
      <c r="J120" s="170">
        <f t="shared" si="10"/>
        <v>0</v>
      </c>
      <c r="K120" s="166" t="s">
        <v>20</v>
      </c>
      <c r="L120" s="171"/>
      <c r="M120" s="172" t="s">
        <v>20</v>
      </c>
      <c r="N120" s="173" t="s">
        <v>45</v>
      </c>
      <c r="P120" s="152">
        <f t="shared" si="11"/>
        <v>0</v>
      </c>
      <c r="Q120" s="152">
        <v>5.0000000000000001E-4</v>
      </c>
      <c r="R120" s="152">
        <f t="shared" si="12"/>
        <v>5.0000000000000001E-4</v>
      </c>
      <c r="S120" s="152">
        <v>0</v>
      </c>
      <c r="T120" s="153">
        <f t="shared" si="13"/>
        <v>0</v>
      </c>
      <c r="AR120" s="15" t="s">
        <v>161</v>
      </c>
      <c r="AT120" s="15" t="s">
        <v>158</v>
      </c>
      <c r="AU120" s="15" t="s">
        <v>83</v>
      </c>
      <c r="AY120" s="15" t="s">
        <v>120</v>
      </c>
      <c r="BE120" s="154">
        <f t="shared" si="14"/>
        <v>0</v>
      </c>
      <c r="BF120" s="154">
        <f t="shared" si="15"/>
        <v>0</v>
      </c>
      <c r="BG120" s="154">
        <f t="shared" si="16"/>
        <v>0</v>
      </c>
      <c r="BH120" s="154">
        <f t="shared" si="17"/>
        <v>0</v>
      </c>
      <c r="BI120" s="154">
        <f t="shared" si="18"/>
        <v>0</v>
      </c>
      <c r="BJ120" s="15" t="s">
        <v>22</v>
      </c>
      <c r="BK120" s="154">
        <f t="shared" si="19"/>
        <v>0</v>
      </c>
      <c r="BL120" s="15" t="s">
        <v>155</v>
      </c>
      <c r="BM120" s="15" t="s">
        <v>225</v>
      </c>
    </row>
    <row r="121" spans="2:65" s="1" customFormat="1" ht="31.5" customHeight="1" x14ac:dyDescent="0.3">
      <c r="B121" s="31"/>
      <c r="C121" s="143" t="s">
        <v>226</v>
      </c>
      <c r="D121" s="143" t="s">
        <v>123</v>
      </c>
      <c r="E121" s="144" t="s">
        <v>227</v>
      </c>
      <c r="F121" s="145" t="s">
        <v>228</v>
      </c>
      <c r="G121" s="146" t="s">
        <v>154</v>
      </c>
      <c r="H121" s="147">
        <v>8</v>
      </c>
      <c r="I121" s="148"/>
      <c r="J121" s="149">
        <f t="shared" si="10"/>
        <v>0</v>
      </c>
      <c r="K121" s="145" t="s">
        <v>20</v>
      </c>
      <c r="L121" s="31"/>
      <c r="M121" s="150" t="s">
        <v>20</v>
      </c>
      <c r="N121" s="151" t="s">
        <v>45</v>
      </c>
      <c r="P121" s="152">
        <f t="shared" si="11"/>
        <v>0</v>
      </c>
      <c r="Q121" s="152">
        <v>3.0000000000000001E-3</v>
      </c>
      <c r="R121" s="152">
        <f t="shared" si="12"/>
        <v>2.4E-2</v>
      </c>
      <c r="S121" s="152">
        <v>0</v>
      </c>
      <c r="T121" s="153">
        <f t="shared" si="13"/>
        <v>0</v>
      </c>
      <c r="AR121" s="15" t="s">
        <v>155</v>
      </c>
      <c r="AT121" s="15" t="s">
        <v>123</v>
      </c>
      <c r="AU121" s="15" t="s">
        <v>83</v>
      </c>
      <c r="AY121" s="15" t="s">
        <v>120</v>
      </c>
      <c r="BE121" s="154">
        <f t="shared" si="14"/>
        <v>0</v>
      </c>
      <c r="BF121" s="154">
        <f t="shared" si="15"/>
        <v>0</v>
      </c>
      <c r="BG121" s="154">
        <f t="shared" si="16"/>
        <v>0</v>
      </c>
      <c r="BH121" s="154">
        <f t="shared" si="17"/>
        <v>0</v>
      </c>
      <c r="BI121" s="154">
        <f t="shared" si="18"/>
        <v>0</v>
      </c>
      <c r="BJ121" s="15" t="s">
        <v>22</v>
      </c>
      <c r="BK121" s="154">
        <f t="shared" si="19"/>
        <v>0</v>
      </c>
      <c r="BL121" s="15" t="s">
        <v>155</v>
      </c>
      <c r="BM121" s="15" t="s">
        <v>229</v>
      </c>
    </row>
    <row r="122" spans="2:65" s="1" customFormat="1" ht="69.75" customHeight="1" x14ac:dyDescent="0.3">
      <c r="B122" s="31"/>
      <c r="C122" s="164" t="s">
        <v>230</v>
      </c>
      <c r="D122" s="164" t="s">
        <v>158</v>
      </c>
      <c r="E122" s="165" t="s">
        <v>231</v>
      </c>
      <c r="F122" s="166" t="s">
        <v>232</v>
      </c>
      <c r="G122" s="167" t="s">
        <v>205</v>
      </c>
      <c r="H122" s="168">
        <v>1</v>
      </c>
      <c r="I122" s="169"/>
      <c r="J122" s="170">
        <f t="shared" si="10"/>
        <v>0</v>
      </c>
      <c r="K122" s="166" t="s">
        <v>20</v>
      </c>
      <c r="L122" s="171"/>
      <c r="M122" s="172" t="s">
        <v>20</v>
      </c>
      <c r="N122" s="173" t="s">
        <v>45</v>
      </c>
      <c r="P122" s="152">
        <f t="shared" si="11"/>
        <v>0</v>
      </c>
      <c r="Q122" s="152">
        <v>4.0000000000000002E-4</v>
      </c>
      <c r="R122" s="152">
        <f t="shared" si="12"/>
        <v>4.0000000000000002E-4</v>
      </c>
      <c r="S122" s="152">
        <v>0</v>
      </c>
      <c r="T122" s="153">
        <f t="shared" si="13"/>
        <v>0</v>
      </c>
      <c r="AR122" s="15" t="s">
        <v>161</v>
      </c>
      <c r="AT122" s="15" t="s">
        <v>158</v>
      </c>
      <c r="AU122" s="15" t="s">
        <v>83</v>
      </c>
      <c r="AY122" s="15" t="s">
        <v>120</v>
      </c>
      <c r="BE122" s="154">
        <f t="shared" si="14"/>
        <v>0</v>
      </c>
      <c r="BF122" s="154">
        <f t="shared" si="15"/>
        <v>0</v>
      </c>
      <c r="BG122" s="154">
        <f t="shared" si="16"/>
        <v>0</v>
      </c>
      <c r="BH122" s="154">
        <f t="shared" si="17"/>
        <v>0</v>
      </c>
      <c r="BI122" s="154">
        <f t="shared" si="18"/>
        <v>0</v>
      </c>
      <c r="BJ122" s="15" t="s">
        <v>22</v>
      </c>
      <c r="BK122" s="154">
        <f t="shared" si="19"/>
        <v>0</v>
      </c>
      <c r="BL122" s="15" t="s">
        <v>155</v>
      </c>
      <c r="BM122" s="15" t="s">
        <v>233</v>
      </c>
    </row>
    <row r="123" spans="2:65" s="1" customFormat="1" ht="69.75" customHeight="1" x14ac:dyDescent="0.3">
      <c r="B123" s="31"/>
      <c r="C123" s="164" t="s">
        <v>234</v>
      </c>
      <c r="D123" s="164" t="s">
        <v>158</v>
      </c>
      <c r="E123" s="165" t="s">
        <v>235</v>
      </c>
      <c r="F123" s="166" t="s">
        <v>236</v>
      </c>
      <c r="G123" s="167" t="s">
        <v>205</v>
      </c>
      <c r="H123" s="168">
        <v>2</v>
      </c>
      <c r="I123" s="169"/>
      <c r="J123" s="170">
        <f t="shared" si="10"/>
        <v>0</v>
      </c>
      <c r="K123" s="166" t="s">
        <v>20</v>
      </c>
      <c r="L123" s="171"/>
      <c r="M123" s="172" t="s">
        <v>20</v>
      </c>
      <c r="N123" s="173" t="s">
        <v>45</v>
      </c>
      <c r="P123" s="152">
        <f t="shared" si="11"/>
        <v>0</v>
      </c>
      <c r="Q123" s="152">
        <v>1.1999999999999999E-3</v>
      </c>
      <c r="R123" s="152">
        <f t="shared" si="12"/>
        <v>2.3999999999999998E-3</v>
      </c>
      <c r="S123" s="152">
        <v>0</v>
      </c>
      <c r="T123" s="153">
        <f t="shared" si="13"/>
        <v>0</v>
      </c>
      <c r="AR123" s="15" t="s">
        <v>161</v>
      </c>
      <c r="AT123" s="15" t="s">
        <v>158</v>
      </c>
      <c r="AU123" s="15" t="s">
        <v>83</v>
      </c>
      <c r="AY123" s="15" t="s">
        <v>120</v>
      </c>
      <c r="BE123" s="154">
        <f t="shared" si="14"/>
        <v>0</v>
      </c>
      <c r="BF123" s="154">
        <f t="shared" si="15"/>
        <v>0</v>
      </c>
      <c r="BG123" s="154">
        <f t="shared" si="16"/>
        <v>0</v>
      </c>
      <c r="BH123" s="154">
        <f t="shared" si="17"/>
        <v>0</v>
      </c>
      <c r="BI123" s="154">
        <f t="shared" si="18"/>
        <v>0</v>
      </c>
      <c r="BJ123" s="15" t="s">
        <v>22</v>
      </c>
      <c r="BK123" s="154">
        <f t="shared" si="19"/>
        <v>0</v>
      </c>
      <c r="BL123" s="15" t="s">
        <v>155</v>
      </c>
      <c r="BM123" s="15" t="s">
        <v>237</v>
      </c>
    </row>
    <row r="124" spans="2:65" s="1" customFormat="1" ht="57" customHeight="1" x14ac:dyDescent="0.3">
      <c r="B124" s="31"/>
      <c r="C124" s="164" t="s">
        <v>238</v>
      </c>
      <c r="D124" s="164" t="s">
        <v>158</v>
      </c>
      <c r="E124" s="165" t="s">
        <v>239</v>
      </c>
      <c r="F124" s="166" t="s">
        <v>240</v>
      </c>
      <c r="G124" s="167" t="s">
        <v>205</v>
      </c>
      <c r="H124" s="168">
        <v>1</v>
      </c>
      <c r="I124" s="169"/>
      <c r="J124" s="170">
        <f t="shared" si="10"/>
        <v>0</v>
      </c>
      <c r="K124" s="166" t="s">
        <v>20</v>
      </c>
      <c r="L124" s="171"/>
      <c r="M124" s="172" t="s">
        <v>20</v>
      </c>
      <c r="N124" s="173" t="s">
        <v>45</v>
      </c>
      <c r="P124" s="152">
        <f t="shared" si="11"/>
        <v>0</v>
      </c>
      <c r="Q124" s="152">
        <v>1.8E-3</v>
      </c>
      <c r="R124" s="152">
        <f t="shared" si="12"/>
        <v>1.8E-3</v>
      </c>
      <c r="S124" s="152">
        <v>0</v>
      </c>
      <c r="T124" s="153">
        <f t="shared" si="13"/>
        <v>0</v>
      </c>
      <c r="AR124" s="15" t="s">
        <v>161</v>
      </c>
      <c r="AT124" s="15" t="s">
        <v>158</v>
      </c>
      <c r="AU124" s="15" t="s">
        <v>83</v>
      </c>
      <c r="AY124" s="15" t="s">
        <v>120</v>
      </c>
      <c r="BE124" s="154">
        <f t="shared" si="14"/>
        <v>0</v>
      </c>
      <c r="BF124" s="154">
        <f t="shared" si="15"/>
        <v>0</v>
      </c>
      <c r="BG124" s="154">
        <f t="shared" si="16"/>
        <v>0</v>
      </c>
      <c r="BH124" s="154">
        <f t="shared" si="17"/>
        <v>0</v>
      </c>
      <c r="BI124" s="154">
        <f t="shared" si="18"/>
        <v>0</v>
      </c>
      <c r="BJ124" s="15" t="s">
        <v>22</v>
      </c>
      <c r="BK124" s="154">
        <f t="shared" si="19"/>
        <v>0</v>
      </c>
      <c r="BL124" s="15" t="s">
        <v>155</v>
      </c>
      <c r="BM124" s="15" t="s">
        <v>241</v>
      </c>
    </row>
    <row r="125" spans="2:65" s="1" customFormat="1" ht="69.75" customHeight="1" x14ac:dyDescent="0.3">
      <c r="B125" s="31"/>
      <c r="C125" s="164" t="s">
        <v>242</v>
      </c>
      <c r="D125" s="164" t="s">
        <v>158</v>
      </c>
      <c r="E125" s="165" t="s">
        <v>243</v>
      </c>
      <c r="F125" s="166" t="s">
        <v>244</v>
      </c>
      <c r="G125" s="167" t="s">
        <v>205</v>
      </c>
      <c r="H125" s="168">
        <v>1</v>
      </c>
      <c r="I125" s="169"/>
      <c r="J125" s="170">
        <f t="shared" si="10"/>
        <v>0</v>
      </c>
      <c r="K125" s="166" t="s">
        <v>20</v>
      </c>
      <c r="L125" s="171"/>
      <c r="M125" s="172" t="s">
        <v>20</v>
      </c>
      <c r="N125" s="173" t="s">
        <v>45</v>
      </c>
      <c r="P125" s="152">
        <f t="shared" si="11"/>
        <v>0</v>
      </c>
      <c r="Q125" s="152">
        <v>3.5000000000000001E-3</v>
      </c>
      <c r="R125" s="152">
        <f t="shared" si="12"/>
        <v>3.5000000000000001E-3</v>
      </c>
      <c r="S125" s="152">
        <v>0</v>
      </c>
      <c r="T125" s="153">
        <f t="shared" si="13"/>
        <v>0</v>
      </c>
      <c r="AR125" s="15" t="s">
        <v>161</v>
      </c>
      <c r="AT125" s="15" t="s">
        <v>158</v>
      </c>
      <c r="AU125" s="15" t="s">
        <v>83</v>
      </c>
      <c r="AY125" s="15" t="s">
        <v>120</v>
      </c>
      <c r="BE125" s="154">
        <f t="shared" si="14"/>
        <v>0</v>
      </c>
      <c r="BF125" s="154">
        <f t="shared" si="15"/>
        <v>0</v>
      </c>
      <c r="BG125" s="154">
        <f t="shared" si="16"/>
        <v>0</v>
      </c>
      <c r="BH125" s="154">
        <f t="shared" si="17"/>
        <v>0</v>
      </c>
      <c r="BI125" s="154">
        <f t="shared" si="18"/>
        <v>0</v>
      </c>
      <c r="BJ125" s="15" t="s">
        <v>22</v>
      </c>
      <c r="BK125" s="154">
        <f t="shared" si="19"/>
        <v>0</v>
      </c>
      <c r="BL125" s="15" t="s">
        <v>155</v>
      </c>
      <c r="BM125" s="15" t="s">
        <v>245</v>
      </c>
    </row>
    <row r="126" spans="2:65" s="1" customFormat="1" ht="69.75" customHeight="1" x14ac:dyDescent="0.3">
      <c r="B126" s="31"/>
      <c r="C126" s="164" t="s">
        <v>246</v>
      </c>
      <c r="D126" s="164" t="s">
        <v>158</v>
      </c>
      <c r="E126" s="165" t="s">
        <v>247</v>
      </c>
      <c r="F126" s="166" t="s">
        <v>248</v>
      </c>
      <c r="G126" s="167" t="s">
        <v>205</v>
      </c>
      <c r="H126" s="168">
        <v>3</v>
      </c>
      <c r="I126" s="169"/>
      <c r="J126" s="170">
        <f t="shared" si="10"/>
        <v>0</v>
      </c>
      <c r="K126" s="166" t="s">
        <v>20</v>
      </c>
      <c r="L126" s="171"/>
      <c r="M126" s="172" t="s">
        <v>20</v>
      </c>
      <c r="N126" s="173" t="s">
        <v>45</v>
      </c>
      <c r="P126" s="152">
        <f t="shared" si="11"/>
        <v>0</v>
      </c>
      <c r="Q126" s="152">
        <v>7.0000000000000001E-3</v>
      </c>
      <c r="R126" s="152">
        <f t="shared" si="12"/>
        <v>2.1000000000000001E-2</v>
      </c>
      <c r="S126" s="152">
        <v>0</v>
      </c>
      <c r="T126" s="153">
        <f t="shared" si="13"/>
        <v>0</v>
      </c>
      <c r="AR126" s="15" t="s">
        <v>161</v>
      </c>
      <c r="AT126" s="15" t="s">
        <v>158</v>
      </c>
      <c r="AU126" s="15" t="s">
        <v>83</v>
      </c>
      <c r="AY126" s="15" t="s">
        <v>120</v>
      </c>
      <c r="BE126" s="154">
        <f t="shared" si="14"/>
        <v>0</v>
      </c>
      <c r="BF126" s="154">
        <f t="shared" si="15"/>
        <v>0</v>
      </c>
      <c r="BG126" s="154">
        <f t="shared" si="16"/>
        <v>0</v>
      </c>
      <c r="BH126" s="154">
        <f t="shared" si="17"/>
        <v>0</v>
      </c>
      <c r="BI126" s="154">
        <f t="shared" si="18"/>
        <v>0</v>
      </c>
      <c r="BJ126" s="15" t="s">
        <v>22</v>
      </c>
      <c r="BK126" s="154">
        <f t="shared" si="19"/>
        <v>0</v>
      </c>
      <c r="BL126" s="15" t="s">
        <v>155</v>
      </c>
      <c r="BM126" s="15" t="s">
        <v>249</v>
      </c>
    </row>
    <row r="127" spans="2:65" s="1" customFormat="1" ht="69.75" customHeight="1" x14ac:dyDescent="0.3">
      <c r="B127" s="31"/>
      <c r="C127" s="164" t="s">
        <v>250</v>
      </c>
      <c r="D127" s="164" t="s">
        <v>158</v>
      </c>
      <c r="E127" s="165" t="s">
        <v>251</v>
      </c>
      <c r="F127" s="166" t="s">
        <v>252</v>
      </c>
      <c r="G127" s="167" t="s">
        <v>205</v>
      </c>
      <c r="H127" s="168">
        <v>1</v>
      </c>
      <c r="I127" s="169"/>
      <c r="J127" s="170">
        <f t="shared" si="10"/>
        <v>0</v>
      </c>
      <c r="K127" s="166" t="s">
        <v>20</v>
      </c>
      <c r="L127" s="171"/>
      <c r="M127" s="172" t="s">
        <v>20</v>
      </c>
      <c r="N127" s="173" t="s">
        <v>45</v>
      </c>
      <c r="P127" s="152">
        <f t="shared" si="11"/>
        <v>0</v>
      </c>
      <c r="Q127" s="152">
        <v>3.0000000000000001E-3</v>
      </c>
      <c r="R127" s="152">
        <f t="shared" si="12"/>
        <v>3.0000000000000001E-3</v>
      </c>
      <c r="S127" s="152">
        <v>0</v>
      </c>
      <c r="T127" s="153">
        <f t="shared" si="13"/>
        <v>0</v>
      </c>
      <c r="AR127" s="15" t="s">
        <v>161</v>
      </c>
      <c r="AT127" s="15" t="s">
        <v>158</v>
      </c>
      <c r="AU127" s="15" t="s">
        <v>83</v>
      </c>
      <c r="AY127" s="15" t="s">
        <v>120</v>
      </c>
      <c r="BE127" s="154">
        <f t="shared" si="14"/>
        <v>0</v>
      </c>
      <c r="BF127" s="154">
        <f t="shared" si="15"/>
        <v>0</v>
      </c>
      <c r="BG127" s="154">
        <f t="shared" si="16"/>
        <v>0</v>
      </c>
      <c r="BH127" s="154">
        <f t="shared" si="17"/>
        <v>0</v>
      </c>
      <c r="BI127" s="154">
        <f t="shared" si="18"/>
        <v>0</v>
      </c>
      <c r="BJ127" s="15" t="s">
        <v>22</v>
      </c>
      <c r="BK127" s="154">
        <f t="shared" si="19"/>
        <v>0</v>
      </c>
      <c r="BL127" s="15" t="s">
        <v>155</v>
      </c>
      <c r="BM127" s="15" t="s">
        <v>253</v>
      </c>
    </row>
    <row r="128" spans="2:65" s="1" customFormat="1" ht="69.75" customHeight="1" x14ac:dyDescent="0.3">
      <c r="B128" s="31"/>
      <c r="C128" s="164" t="s">
        <v>254</v>
      </c>
      <c r="D128" s="164" t="s">
        <v>158</v>
      </c>
      <c r="E128" s="165" t="s">
        <v>255</v>
      </c>
      <c r="F128" s="166" t="s">
        <v>256</v>
      </c>
      <c r="G128" s="167" t="s">
        <v>205</v>
      </c>
      <c r="H128" s="168">
        <v>1</v>
      </c>
      <c r="I128" s="169"/>
      <c r="J128" s="170">
        <f t="shared" si="10"/>
        <v>0</v>
      </c>
      <c r="K128" s="166" t="s">
        <v>20</v>
      </c>
      <c r="L128" s="171"/>
      <c r="M128" s="172" t="s">
        <v>20</v>
      </c>
      <c r="N128" s="173" t="s">
        <v>45</v>
      </c>
      <c r="P128" s="152">
        <f t="shared" si="11"/>
        <v>0</v>
      </c>
      <c r="Q128" s="152">
        <v>1E-3</v>
      </c>
      <c r="R128" s="152">
        <f t="shared" si="12"/>
        <v>1E-3</v>
      </c>
      <c r="S128" s="152">
        <v>0</v>
      </c>
      <c r="T128" s="153">
        <f t="shared" si="13"/>
        <v>0</v>
      </c>
      <c r="AR128" s="15" t="s">
        <v>161</v>
      </c>
      <c r="AT128" s="15" t="s">
        <v>158</v>
      </c>
      <c r="AU128" s="15" t="s">
        <v>83</v>
      </c>
      <c r="AY128" s="15" t="s">
        <v>120</v>
      </c>
      <c r="BE128" s="154">
        <f t="shared" si="14"/>
        <v>0</v>
      </c>
      <c r="BF128" s="154">
        <f t="shared" si="15"/>
        <v>0</v>
      </c>
      <c r="BG128" s="154">
        <f t="shared" si="16"/>
        <v>0</v>
      </c>
      <c r="BH128" s="154">
        <f t="shared" si="17"/>
        <v>0</v>
      </c>
      <c r="BI128" s="154">
        <f t="shared" si="18"/>
        <v>0</v>
      </c>
      <c r="BJ128" s="15" t="s">
        <v>22</v>
      </c>
      <c r="BK128" s="154">
        <f t="shared" si="19"/>
        <v>0</v>
      </c>
      <c r="BL128" s="15" t="s">
        <v>155</v>
      </c>
      <c r="BM128" s="15" t="s">
        <v>257</v>
      </c>
    </row>
    <row r="129" spans="2:65" s="1" customFormat="1" ht="69.75" customHeight="1" x14ac:dyDescent="0.3">
      <c r="B129" s="31"/>
      <c r="C129" s="164" t="s">
        <v>258</v>
      </c>
      <c r="D129" s="164" t="s">
        <v>158</v>
      </c>
      <c r="E129" s="165" t="s">
        <v>259</v>
      </c>
      <c r="F129" s="166" t="s">
        <v>260</v>
      </c>
      <c r="G129" s="167" t="s">
        <v>205</v>
      </c>
      <c r="H129" s="168">
        <v>4</v>
      </c>
      <c r="I129" s="169"/>
      <c r="J129" s="170">
        <f t="shared" si="10"/>
        <v>0</v>
      </c>
      <c r="K129" s="166" t="s">
        <v>20</v>
      </c>
      <c r="L129" s="171"/>
      <c r="M129" s="172" t="s">
        <v>20</v>
      </c>
      <c r="N129" s="173" t="s">
        <v>45</v>
      </c>
      <c r="P129" s="152">
        <f t="shared" si="11"/>
        <v>0</v>
      </c>
      <c r="Q129" s="152">
        <v>4.0000000000000002E-4</v>
      </c>
      <c r="R129" s="152">
        <f t="shared" si="12"/>
        <v>1.6000000000000001E-3</v>
      </c>
      <c r="S129" s="152">
        <v>0</v>
      </c>
      <c r="T129" s="153">
        <f t="shared" si="13"/>
        <v>0</v>
      </c>
      <c r="AR129" s="15" t="s">
        <v>161</v>
      </c>
      <c r="AT129" s="15" t="s">
        <v>158</v>
      </c>
      <c r="AU129" s="15" t="s">
        <v>83</v>
      </c>
      <c r="AY129" s="15" t="s">
        <v>120</v>
      </c>
      <c r="BE129" s="154">
        <f t="shared" si="14"/>
        <v>0</v>
      </c>
      <c r="BF129" s="154">
        <f t="shared" si="15"/>
        <v>0</v>
      </c>
      <c r="BG129" s="154">
        <f t="shared" si="16"/>
        <v>0</v>
      </c>
      <c r="BH129" s="154">
        <f t="shared" si="17"/>
        <v>0</v>
      </c>
      <c r="BI129" s="154">
        <f t="shared" si="18"/>
        <v>0</v>
      </c>
      <c r="BJ129" s="15" t="s">
        <v>22</v>
      </c>
      <c r="BK129" s="154">
        <f t="shared" si="19"/>
        <v>0</v>
      </c>
      <c r="BL129" s="15" t="s">
        <v>155</v>
      </c>
      <c r="BM129" s="15" t="s">
        <v>261</v>
      </c>
    </row>
    <row r="130" spans="2:65" s="1" customFormat="1" ht="31.5" customHeight="1" x14ac:dyDescent="0.3">
      <c r="B130" s="31"/>
      <c r="C130" s="143" t="s">
        <v>262</v>
      </c>
      <c r="D130" s="143" t="s">
        <v>123</v>
      </c>
      <c r="E130" s="144" t="s">
        <v>263</v>
      </c>
      <c r="F130" s="145" t="s">
        <v>264</v>
      </c>
      <c r="G130" s="146" t="s">
        <v>126</v>
      </c>
      <c r="H130" s="147">
        <v>0.73299999999999998</v>
      </c>
      <c r="I130" s="148"/>
      <c r="J130" s="149">
        <f t="shared" si="10"/>
        <v>0</v>
      </c>
      <c r="K130" s="145" t="s">
        <v>127</v>
      </c>
      <c r="L130" s="31"/>
      <c r="M130" s="150" t="s">
        <v>20</v>
      </c>
      <c r="N130" s="151" t="s">
        <v>45</v>
      </c>
      <c r="P130" s="152">
        <f t="shared" si="11"/>
        <v>0</v>
      </c>
      <c r="Q130" s="152">
        <v>0</v>
      </c>
      <c r="R130" s="152">
        <f t="shared" si="12"/>
        <v>0</v>
      </c>
      <c r="S130" s="152">
        <v>0</v>
      </c>
      <c r="T130" s="153">
        <f t="shared" si="13"/>
        <v>0</v>
      </c>
      <c r="AR130" s="15" t="s">
        <v>155</v>
      </c>
      <c r="AT130" s="15" t="s">
        <v>123</v>
      </c>
      <c r="AU130" s="15" t="s">
        <v>83</v>
      </c>
      <c r="AY130" s="15" t="s">
        <v>120</v>
      </c>
      <c r="BE130" s="154">
        <f t="shared" si="14"/>
        <v>0</v>
      </c>
      <c r="BF130" s="154">
        <f t="shared" si="15"/>
        <v>0</v>
      </c>
      <c r="BG130" s="154">
        <f t="shared" si="16"/>
        <v>0</v>
      </c>
      <c r="BH130" s="154">
        <f t="shared" si="17"/>
        <v>0</v>
      </c>
      <c r="BI130" s="154">
        <f t="shared" si="18"/>
        <v>0</v>
      </c>
      <c r="BJ130" s="15" t="s">
        <v>22</v>
      </c>
      <c r="BK130" s="154">
        <f t="shared" si="19"/>
        <v>0</v>
      </c>
      <c r="BL130" s="15" t="s">
        <v>155</v>
      </c>
      <c r="BM130" s="15" t="s">
        <v>265</v>
      </c>
    </row>
    <row r="131" spans="2:65" s="1" customFormat="1" ht="121.5" x14ac:dyDescent="0.3">
      <c r="B131" s="31"/>
      <c r="D131" s="155" t="s">
        <v>130</v>
      </c>
      <c r="F131" s="156" t="s">
        <v>266</v>
      </c>
      <c r="I131" s="84"/>
      <c r="L131" s="31"/>
      <c r="M131" s="56"/>
      <c r="T131" s="57"/>
      <c r="AT131" s="15" t="s">
        <v>130</v>
      </c>
      <c r="AU131" s="15" t="s">
        <v>83</v>
      </c>
    </row>
    <row r="132" spans="2:65" s="1" customFormat="1" ht="31.5" customHeight="1" x14ac:dyDescent="0.3">
      <c r="B132" s="31"/>
      <c r="C132" s="143" t="s">
        <v>161</v>
      </c>
      <c r="D132" s="143" t="s">
        <v>123</v>
      </c>
      <c r="E132" s="144" t="s">
        <v>267</v>
      </c>
      <c r="F132" s="145" t="s">
        <v>268</v>
      </c>
      <c r="G132" s="146" t="s">
        <v>126</v>
      </c>
      <c r="H132" s="147">
        <v>0.73299999999999998</v>
      </c>
      <c r="I132" s="148"/>
      <c r="J132" s="149">
        <f>ROUND(I132*H132,2)</f>
        <v>0</v>
      </c>
      <c r="K132" s="145" t="s">
        <v>127</v>
      </c>
      <c r="L132" s="31"/>
      <c r="M132" s="150" t="s">
        <v>20</v>
      </c>
      <c r="N132" s="151" t="s">
        <v>45</v>
      </c>
      <c r="P132" s="152">
        <f>O132*H132</f>
        <v>0</v>
      </c>
      <c r="Q132" s="152">
        <v>0</v>
      </c>
      <c r="R132" s="152">
        <f>Q132*H132</f>
        <v>0</v>
      </c>
      <c r="S132" s="152">
        <v>0</v>
      </c>
      <c r="T132" s="153">
        <f>S132*H132</f>
        <v>0</v>
      </c>
      <c r="AR132" s="15" t="s">
        <v>155</v>
      </c>
      <c r="AT132" s="15" t="s">
        <v>123</v>
      </c>
      <c r="AU132" s="15" t="s">
        <v>83</v>
      </c>
      <c r="AY132" s="15" t="s">
        <v>120</v>
      </c>
      <c r="BE132" s="154">
        <f>IF(N132="základní",J132,0)</f>
        <v>0</v>
      </c>
      <c r="BF132" s="154">
        <f>IF(N132="snížená",J132,0)</f>
        <v>0</v>
      </c>
      <c r="BG132" s="154">
        <f>IF(N132="zákl. přenesená",J132,0)</f>
        <v>0</v>
      </c>
      <c r="BH132" s="154">
        <f>IF(N132="sníž. přenesená",J132,0)</f>
        <v>0</v>
      </c>
      <c r="BI132" s="154">
        <f>IF(N132="nulová",J132,0)</f>
        <v>0</v>
      </c>
      <c r="BJ132" s="15" t="s">
        <v>22</v>
      </c>
      <c r="BK132" s="154">
        <f>ROUND(I132*H132,2)</f>
        <v>0</v>
      </c>
      <c r="BL132" s="15" t="s">
        <v>155</v>
      </c>
      <c r="BM132" s="15" t="s">
        <v>269</v>
      </c>
    </row>
    <row r="133" spans="2:65" s="1" customFormat="1" ht="121.5" x14ac:dyDescent="0.3">
      <c r="B133" s="31"/>
      <c r="D133" s="155" t="s">
        <v>130</v>
      </c>
      <c r="F133" s="156" t="s">
        <v>266</v>
      </c>
      <c r="I133" s="84"/>
      <c r="L133" s="31"/>
      <c r="M133" s="56"/>
      <c r="T133" s="57"/>
      <c r="AT133" s="15" t="s">
        <v>130</v>
      </c>
      <c r="AU133" s="15" t="s">
        <v>83</v>
      </c>
    </row>
    <row r="134" spans="2:65" s="1" customFormat="1" ht="22.5" customHeight="1" x14ac:dyDescent="0.3">
      <c r="B134" s="31"/>
      <c r="C134" s="143" t="s">
        <v>270</v>
      </c>
      <c r="D134" s="143" t="s">
        <v>123</v>
      </c>
      <c r="E134" s="144" t="s">
        <v>271</v>
      </c>
      <c r="F134" s="145" t="s">
        <v>272</v>
      </c>
      <c r="G134" s="146" t="s">
        <v>205</v>
      </c>
      <c r="H134" s="147">
        <v>1</v>
      </c>
      <c r="I134" s="148"/>
      <c r="J134" s="149">
        <f>ROUND(I134*H134,2)</f>
        <v>0</v>
      </c>
      <c r="K134" s="145" t="s">
        <v>127</v>
      </c>
      <c r="L134" s="31"/>
      <c r="M134" s="150" t="s">
        <v>20</v>
      </c>
      <c r="N134" s="151" t="s">
        <v>45</v>
      </c>
      <c r="P134" s="152">
        <f>O134*H134</f>
        <v>0</v>
      </c>
      <c r="Q134" s="152">
        <v>0</v>
      </c>
      <c r="R134" s="152">
        <f>Q134*H134</f>
        <v>0</v>
      </c>
      <c r="S134" s="152">
        <v>6.0999999999999999E-2</v>
      </c>
      <c r="T134" s="153">
        <f>S134*H134</f>
        <v>6.0999999999999999E-2</v>
      </c>
      <c r="AR134" s="15" t="s">
        <v>155</v>
      </c>
      <c r="AT134" s="15" t="s">
        <v>123</v>
      </c>
      <c r="AU134" s="15" t="s">
        <v>83</v>
      </c>
      <c r="AY134" s="15" t="s">
        <v>120</v>
      </c>
      <c r="BE134" s="154">
        <f>IF(N134="základní",J134,0)</f>
        <v>0</v>
      </c>
      <c r="BF134" s="154">
        <f>IF(N134="snížená",J134,0)</f>
        <v>0</v>
      </c>
      <c r="BG134" s="154">
        <f>IF(N134="zákl. přenesená",J134,0)</f>
        <v>0</v>
      </c>
      <c r="BH134" s="154">
        <f>IF(N134="sníž. přenesená",J134,0)</f>
        <v>0</v>
      </c>
      <c r="BI134" s="154">
        <f>IF(N134="nulová",J134,0)</f>
        <v>0</v>
      </c>
      <c r="BJ134" s="15" t="s">
        <v>22</v>
      </c>
      <c r="BK134" s="154">
        <f>ROUND(I134*H134,2)</f>
        <v>0</v>
      </c>
      <c r="BL134" s="15" t="s">
        <v>155</v>
      </c>
      <c r="BM134" s="15" t="s">
        <v>273</v>
      </c>
    </row>
    <row r="135" spans="2:65" s="1" customFormat="1" ht="22.5" customHeight="1" x14ac:dyDescent="0.3">
      <c r="B135" s="31"/>
      <c r="C135" s="143" t="s">
        <v>274</v>
      </c>
      <c r="D135" s="143" t="s">
        <v>123</v>
      </c>
      <c r="E135" s="144" t="s">
        <v>275</v>
      </c>
      <c r="F135" s="145" t="s">
        <v>276</v>
      </c>
      <c r="G135" s="146" t="s">
        <v>197</v>
      </c>
      <c r="H135" s="147">
        <v>1</v>
      </c>
      <c r="I135" s="148"/>
      <c r="J135" s="149">
        <f>ROUND(I135*H135,2)</f>
        <v>0</v>
      </c>
      <c r="K135" s="145" t="s">
        <v>20</v>
      </c>
      <c r="L135" s="31"/>
      <c r="M135" s="150" t="s">
        <v>20</v>
      </c>
      <c r="N135" s="151" t="s">
        <v>45</v>
      </c>
      <c r="P135" s="152">
        <f>O135*H135</f>
        <v>0</v>
      </c>
      <c r="Q135" s="152">
        <v>0</v>
      </c>
      <c r="R135" s="152">
        <f>Q135*H135</f>
        <v>0</v>
      </c>
      <c r="S135" s="152">
        <v>5.0000000000000001E-3</v>
      </c>
      <c r="T135" s="153">
        <f>S135*H135</f>
        <v>5.0000000000000001E-3</v>
      </c>
      <c r="AR135" s="15" t="s">
        <v>155</v>
      </c>
      <c r="AT135" s="15" t="s">
        <v>123</v>
      </c>
      <c r="AU135" s="15" t="s">
        <v>83</v>
      </c>
      <c r="AY135" s="15" t="s">
        <v>120</v>
      </c>
      <c r="BE135" s="154">
        <f>IF(N135="základní",J135,0)</f>
        <v>0</v>
      </c>
      <c r="BF135" s="154">
        <f>IF(N135="snížená",J135,0)</f>
        <v>0</v>
      </c>
      <c r="BG135" s="154">
        <f>IF(N135="zákl. přenesená",J135,0)</f>
        <v>0</v>
      </c>
      <c r="BH135" s="154">
        <f>IF(N135="sníž. přenesená",J135,0)</f>
        <v>0</v>
      </c>
      <c r="BI135" s="154">
        <f>IF(N135="nulová",J135,0)</f>
        <v>0</v>
      </c>
      <c r="BJ135" s="15" t="s">
        <v>22</v>
      </c>
      <c r="BK135" s="154">
        <f>ROUND(I135*H135,2)</f>
        <v>0</v>
      </c>
      <c r="BL135" s="15" t="s">
        <v>155</v>
      </c>
      <c r="BM135" s="15" t="s">
        <v>277</v>
      </c>
    </row>
    <row r="136" spans="2:65" s="1" customFormat="1" ht="22.5" customHeight="1" x14ac:dyDescent="0.3">
      <c r="B136" s="31"/>
      <c r="C136" s="143" t="s">
        <v>278</v>
      </c>
      <c r="D136" s="143" t="s">
        <v>123</v>
      </c>
      <c r="E136" s="144" t="s">
        <v>279</v>
      </c>
      <c r="F136" s="145" t="s">
        <v>280</v>
      </c>
      <c r="G136" s="146" t="s">
        <v>197</v>
      </c>
      <c r="H136" s="147">
        <v>1</v>
      </c>
      <c r="I136" s="148"/>
      <c r="J136" s="149">
        <f>ROUND(I136*H136,2)</f>
        <v>0</v>
      </c>
      <c r="K136" s="145" t="s">
        <v>20</v>
      </c>
      <c r="L136" s="31"/>
      <c r="M136" s="150" t="s">
        <v>20</v>
      </c>
      <c r="N136" s="151" t="s">
        <v>45</v>
      </c>
      <c r="P136" s="152">
        <f>O136*H136</f>
        <v>0</v>
      </c>
      <c r="Q136" s="152">
        <v>0</v>
      </c>
      <c r="R136" s="152">
        <f>Q136*H136</f>
        <v>0</v>
      </c>
      <c r="S136" s="152">
        <v>5.0000000000000001E-3</v>
      </c>
      <c r="T136" s="153">
        <f>S136*H136</f>
        <v>5.0000000000000001E-3</v>
      </c>
      <c r="AR136" s="15" t="s">
        <v>155</v>
      </c>
      <c r="AT136" s="15" t="s">
        <v>123</v>
      </c>
      <c r="AU136" s="15" t="s">
        <v>83</v>
      </c>
      <c r="AY136" s="15" t="s">
        <v>120</v>
      </c>
      <c r="BE136" s="154">
        <f>IF(N136="základní",J136,0)</f>
        <v>0</v>
      </c>
      <c r="BF136" s="154">
        <f>IF(N136="snížená",J136,0)</f>
        <v>0</v>
      </c>
      <c r="BG136" s="154">
        <f>IF(N136="zákl. přenesená",J136,0)</f>
        <v>0</v>
      </c>
      <c r="BH136" s="154">
        <f>IF(N136="sníž. přenesená",J136,0)</f>
        <v>0</v>
      </c>
      <c r="BI136" s="154">
        <f>IF(N136="nulová",J136,0)</f>
        <v>0</v>
      </c>
      <c r="BJ136" s="15" t="s">
        <v>22</v>
      </c>
      <c r="BK136" s="154">
        <f>ROUND(I136*H136,2)</f>
        <v>0</v>
      </c>
      <c r="BL136" s="15" t="s">
        <v>155</v>
      </c>
      <c r="BM136" s="15" t="s">
        <v>281</v>
      </c>
    </row>
    <row r="137" spans="2:65" s="1" customFormat="1" ht="31.5" customHeight="1" x14ac:dyDescent="0.3">
      <c r="B137" s="31"/>
      <c r="C137" s="143" t="s">
        <v>282</v>
      </c>
      <c r="D137" s="143" t="s">
        <v>123</v>
      </c>
      <c r="E137" s="144" t="s">
        <v>283</v>
      </c>
      <c r="F137" s="145" t="s">
        <v>284</v>
      </c>
      <c r="G137" s="146" t="s">
        <v>126</v>
      </c>
      <c r="H137" s="147">
        <v>7.0999999999999994E-2</v>
      </c>
      <c r="I137" s="148"/>
      <c r="J137" s="149">
        <f>ROUND(I137*H137,2)</f>
        <v>0</v>
      </c>
      <c r="K137" s="145" t="s">
        <v>127</v>
      </c>
      <c r="L137" s="31"/>
      <c r="M137" s="150" t="s">
        <v>20</v>
      </c>
      <c r="N137" s="151" t="s">
        <v>45</v>
      </c>
      <c r="P137" s="152">
        <f>O137*H137</f>
        <v>0</v>
      </c>
      <c r="Q137" s="152">
        <v>0</v>
      </c>
      <c r="R137" s="152">
        <f>Q137*H137</f>
        <v>0</v>
      </c>
      <c r="S137" s="152">
        <v>0</v>
      </c>
      <c r="T137" s="153">
        <f>S137*H137</f>
        <v>0</v>
      </c>
      <c r="AR137" s="15" t="s">
        <v>155</v>
      </c>
      <c r="AT137" s="15" t="s">
        <v>123</v>
      </c>
      <c r="AU137" s="15" t="s">
        <v>83</v>
      </c>
      <c r="AY137" s="15" t="s">
        <v>120</v>
      </c>
      <c r="BE137" s="154">
        <f>IF(N137="základní",J137,0)</f>
        <v>0</v>
      </c>
      <c r="BF137" s="154">
        <f>IF(N137="snížená",J137,0)</f>
        <v>0</v>
      </c>
      <c r="BG137" s="154">
        <f>IF(N137="zákl. přenesená",J137,0)</f>
        <v>0</v>
      </c>
      <c r="BH137" s="154">
        <f>IF(N137="sníž. přenesená",J137,0)</f>
        <v>0</v>
      </c>
      <c r="BI137" s="154">
        <f>IF(N137="nulová",J137,0)</f>
        <v>0</v>
      </c>
      <c r="BJ137" s="15" t="s">
        <v>22</v>
      </c>
      <c r="BK137" s="154">
        <f>ROUND(I137*H137,2)</f>
        <v>0</v>
      </c>
      <c r="BL137" s="15" t="s">
        <v>155</v>
      </c>
      <c r="BM137" s="15" t="s">
        <v>285</v>
      </c>
    </row>
    <row r="138" spans="2:65" s="1" customFormat="1" ht="40.5" x14ac:dyDescent="0.3">
      <c r="B138" s="31"/>
      <c r="D138" s="155" t="s">
        <v>130</v>
      </c>
      <c r="F138" s="156" t="s">
        <v>286</v>
      </c>
      <c r="I138" s="84"/>
      <c r="L138" s="31"/>
      <c r="M138" s="56"/>
      <c r="T138" s="57"/>
      <c r="AT138" s="15" t="s">
        <v>130</v>
      </c>
      <c r="AU138" s="15" t="s">
        <v>83</v>
      </c>
    </row>
    <row r="139" spans="2:65" s="1" customFormat="1" ht="31.5" customHeight="1" x14ac:dyDescent="0.3">
      <c r="B139" s="31"/>
      <c r="C139" s="143" t="s">
        <v>287</v>
      </c>
      <c r="D139" s="143" t="s">
        <v>123</v>
      </c>
      <c r="E139" s="144" t="s">
        <v>288</v>
      </c>
      <c r="F139" s="145" t="s">
        <v>289</v>
      </c>
      <c r="G139" s="146" t="s">
        <v>197</v>
      </c>
      <c r="H139" s="147">
        <v>1</v>
      </c>
      <c r="I139" s="148"/>
      <c r="J139" s="149">
        <f>ROUND(I139*H139,2)</f>
        <v>0</v>
      </c>
      <c r="K139" s="145" t="s">
        <v>20</v>
      </c>
      <c r="L139" s="31"/>
      <c r="M139" s="150" t="s">
        <v>20</v>
      </c>
      <c r="N139" s="151" t="s">
        <v>45</v>
      </c>
      <c r="P139" s="152">
        <f>O139*H139</f>
        <v>0</v>
      </c>
      <c r="Q139" s="152">
        <v>0</v>
      </c>
      <c r="R139" s="152">
        <f>Q139*H139</f>
        <v>0</v>
      </c>
      <c r="S139" s="152">
        <v>0</v>
      </c>
      <c r="T139" s="153">
        <f>S139*H139</f>
        <v>0</v>
      </c>
      <c r="AR139" s="15" t="s">
        <v>290</v>
      </c>
      <c r="AT139" s="15" t="s">
        <v>123</v>
      </c>
      <c r="AU139" s="15" t="s">
        <v>83</v>
      </c>
      <c r="AY139" s="15" t="s">
        <v>120</v>
      </c>
      <c r="BE139" s="154">
        <f>IF(N139="základní",J139,0)</f>
        <v>0</v>
      </c>
      <c r="BF139" s="154">
        <f>IF(N139="snížená",J139,0)</f>
        <v>0</v>
      </c>
      <c r="BG139" s="154">
        <f>IF(N139="zákl. přenesená",J139,0)</f>
        <v>0</v>
      </c>
      <c r="BH139" s="154">
        <f>IF(N139="sníž. přenesená",J139,0)</f>
        <v>0</v>
      </c>
      <c r="BI139" s="154">
        <f>IF(N139="nulová",J139,0)</f>
        <v>0</v>
      </c>
      <c r="BJ139" s="15" t="s">
        <v>22</v>
      </c>
      <c r="BK139" s="154">
        <f>ROUND(I139*H139,2)</f>
        <v>0</v>
      </c>
      <c r="BL139" s="15" t="s">
        <v>290</v>
      </c>
      <c r="BM139" s="15" t="s">
        <v>291</v>
      </c>
    </row>
    <row r="140" spans="2:65" s="10" customFormat="1" ht="29.85" customHeight="1" x14ac:dyDescent="0.3">
      <c r="B140" s="131"/>
      <c r="D140" s="132" t="s">
        <v>73</v>
      </c>
      <c r="E140" s="141" t="s">
        <v>292</v>
      </c>
      <c r="F140" s="141" t="s">
        <v>293</v>
      </c>
      <c r="I140" s="134"/>
      <c r="J140" s="142">
        <f>BK140</f>
        <v>0</v>
      </c>
      <c r="L140" s="131"/>
      <c r="M140" s="136"/>
      <c r="P140" s="137">
        <f>SUM(P141:P160)</f>
        <v>0</v>
      </c>
      <c r="R140" s="137">
        <f>SUM(R141:R160)</f>
        <v>2.2500000000000003E-2</v>
      </c>
      <c r="T140" s="138">
        <f>SUM(T141:T160)</f>
        <v>2.4E-2</v>
      </c>
      <c r="AR140" s="132" t="s">
        <v>83</v>
      </c>
      <c r="AT140" s="139" t="s">
        <v>73</v>
      </c>
      <c r="AU140" s="139" t="s">
        <v>22</v>
      </c>
      <c r="AY140" s="132" t="s">
        <v>120</v>
      </c>
      <c r="BK140" s="140">
        <f>SUM(BK141:BK160)</f>
        <v>0</v>
      </c>
    </row>
    <row r="141" spans="2:65" s="1" customFormat="1" ht="22.5" customHeight="1" x14ac:dyDescent="0.3">
      <c r="B141" s="31"/>
      <c r="C141" s="143" t="s">
        <v>294</v>
      </c>
      <c r="D141" s="143" t="s">
        <v>123</v>
      </c>
      <c r="E141" s="144" t="s">
        <v>295</v>
      </c>
      <c r="F141" s="145" t="s">
        <v>296</v>
      </c>
      <c r="G141" s="146" t="s">
        <v>197</v>
      </c>
      <c r="H141" s="147">
        <v>1</v>
      </c>
      <c r="I141" s="148"/>
      <c r="J141" s="149">
        <f t="shared" ref="J141:J152" si="20">ROUND(I141*H141,2)</f>
        <v>0</v>
      </c>
      <c r="K141" s="145" t="s">
        <v>127</v>
      </c>
      <c r="L141" s="31"/>
      <c r="M141" s="150" t="s">
        <v>20</v>
      </c>
      <c r="N141" s="151" t="s">
        <v>45</v>
      </c>
      <c r="P141" s="152">
        <f t="shared" ref="P141:P152" si="21">O141*H141</f>
        <v>0</v>
      </c>
      <c r="Q141" s="152">
        <v>0</v>
      </c>
      <c r="R141" s="152">
        <f t="shared" ref="R141:R152" si="22">Q141*H141</f>
        <v>0</v>
      </c>
      <c r="S141" s="152">
        <v>0</v>
      </c>
      <c r="T141" s="153">
        <f t="shared" ref="T141:T152" si="23">S141*H141</f>
        <v>0</v>
      </c>
      <c r="AR141" s="15" t="s">
        <v>155</v>
      </c>
      <c r="AT141" s="15" t="s">
        <v>123</v>
      </c>
      <c r="AU141" s="15" t="s">
        <v>83</v>
      </c>
      <c r="AY141" s="15" t="s">
        <v>120</v>
      </c>
      <c r="BE141" s="154">
        <f t="shared" ref="BE141:BE152" si="24">IF(N141="základní",J141,0)</f>
        <v>0</v>
      </c>
      <c r="BF141" s="154">
        <f t="shared" ref="BF141:BF152" si="25">IF(N141="snížená",J141,0)</f>
        <v>0</v>
      </c>
      <c r="BG141" s="154">
        <f t="shared" ref="BG141:BG152" si="26">IF(N141="zákl. přenesená",J141,0)</f>
        <v>0</v>
      </c>
      <c r="BH141" s="154">
        <f t="shared" ref="BH141:BH152" si="27">IF(N141="sníž. přenesená",J141,0)</f>
        <v>0</v>
      </c>
      <c r="BI141" s="154">
        <f t="shared" ref="BI141:BI152" si="28">IF(N141="nulová",J141,0)</f>
        <v>0</v>
      </c>
      <c r="BJ141" s="15" t="s">
        <v>22</v>
      </c>
      <c r="BK141" s="154">
        <f t="shared" ref="BK141:BK152" si="29">ROUND(I141*H141,2)</f>
        <v>0</v>
      </c>
      <c r="BL141" s="15" t="s">
        <v>155</v>
      </c>
      <c r="BM141" s="15" t="s">
        <v>297</v>
      </c>
    </row>
    <row r="142" spans="2:65" s="1" customFormat="1" ht="22.5" customHeight="1" x14ac:dyDescent="0.3">
      <c r="B142" s="31"/>
      <c r="C142" s="164" t="s">
        <v>298</v>
      </c>
      <c r="D142" s="164" t="s">
        <v>158</v>
      </c>
      <c r="E142" s="165" t="s">
        <v>299</v>
      </c>
      <c r="F142" s="166" t="s">
        <v>300</v>
      </c>
      <c r="G142" s="167" t="s">
        <v>197</v>
      </c>
      <c r="H142" s="168">
        <v>1</v>
      </c>
      <c r="I142" s="169"/>
      <c r="J142" s="170">
        <f t="shared" si="20"/>
        <v>0</v>
      </c>
      <c r="K142" s="166" t="s">
        <v>20</v>
      </c>
      <c r="L142" s="171"/>
      <c r="M142" s="172" t="s">
        <v>20</v>
      </c>
      <c r="N142" s="173" t="s">
        <v>45</v>
      </c>
      <c r="P142" s="152">
        <f t="shared" si="21"/>
        <v>0</v>
      </c>
      <c r="Q142" s="152">
        <v>1E-4</v>
      </c>
      <c r="R142" s="152">
        <f t="shared" si="22"/>
        <v>1E-4</v>
      </c>
      <c r="S142" s="152">
        <v>0</v>
      </c>
      <c r="T142" s="153">
        <f t="shared" si="23"/>
        <v>0</v>
      </c>
      <c r="AR142" s="15" t="s">
        <v>161</v>
      </c>
      <c r="AT142" s="15" t="s">
        <v>158</v>
      </c>
      <c r="AU142" s="15" t="s">
        <v>83</v>
      </c>
      <c r="AY142" s="15" t="s">
        <v>120</v>
      </c>
      <c r="BE142" s="154">
        <f t="shared" si="24"/>
        <v>0</v>
      </c>
      <c r="BF142" s="154">
        <f t="shared" si="25"/>
        <v>0</v>
      </c>
      <c r="BG142" s="154">
        <f t="shared" si="26"/>
        <v>0</v>
      </c>
      <c r="BH142" s="154">
        <f t="shared" si="27"/>
        <v>0</v>
      </c>
      <c r="BI142" s="154">
        <f t="shared" si="28"/>
        <v>0</v>
      </c>
      <c r="BJ142" s="15" t="s">
        <v>22</v>
      </c>
      <c r="BK142" s="154">
        <f t="shared" si="29"/>
        <v>0</v>
      </c>
      <c r="BL142" s="15" t="s">
        <v>155</v>
      </c>
      <c r="BM142" s="15" t="s">
        <v>301</v>
      </c>
    </row>
    <row r="143" spans="2:65" s="1" customFormat="1" ht="22.5" customHeight="1" x14ac:dyDescent="0.3">
      <c r="B143" s="31"/>
      <c r="C143" s="143" t="s">
        <v>302</v>
      </c>
      <c r="D143" s="143" t="s">
        <v>123</v>
      </c>
      <c r="E143" s="144" t="s">
        <v>303</v>
      </c>
      <c r="F143" s="145" t="s">
        <v>304</v>
      </c>
      <c r="G143" s="146" t="s">
        <v>205</v>
      </c>
      <c r="H143" s="147">
        <v>1</v>
      </c>
      <c r="I143" s="148"/>
      <c r="J143" s="149">
        <f t="shared" si="20"/>
        <v>0</v>
      </c>
      <c r="K143" s="145" t="s">
        <v>20</v>
      </c>
      <c r="L143" s="31"/>
      <c r="M143" s="150" t="s">
        <v>20</v>
      </c>
      <c r="N143" s="151" t="s">
        <v>45</v>
      </c>
      <c r="P143" s="152">
        <f t="shared" si="21"/>
        <v>0</v>
      </c>
      <c r="Q143" s="152">
        <v>8.0000000000000004E-4</v>
      </c>
      <c r="R143" s="152">
        <f t="shared" si="22"/>
        <v>8.0000000000000004E-4</v>
      </c>
      <c r="S143" s="152">
        <v>0</v>
      </c>
      <c r="T143" s="153">
        <f t="shared" si="23"/>
        <v>0</v>
      </c>
      <c r="AR143" s="15" t="s">
        <v>155</v>
      </c>
      <c r="AT143" s="15" t="s">
        <v>123</v>
      </c>
      <c r="AU143" s="15" t="s">
        <v>83</v>
      </c>
      <c r="AY143" s="15" t="s">
        <v>120</v>
      </c>
      <c r="BE143" s="154">
        <f t="shared" si="24"/>
        <v>0</v>
      </c>
      <c r="BF143" s="154">
        <f t="shared" si="25"/>
        <v>0</v>
      </c>
      <c r="BG143" s="154">
        <f t="shared" si="26"/>
        <v>0</v>
      </c>
      <c r="BH143" s="154">
        <f t="shared" si="27"/>
        <v>0</v>
      </c>
      <c r="BI143" s="154">
        <f t="shared" si="28"/>
        <v>0</v>
      </c>
      <c r="BJ143" s="15" t="s">
        <v>22</v>
      </c>
      <c r="BK143" s="154">
        <f t="shared" si="29"/>
        <v>0</v>
      </c>
      <c r="BL143" s="15" t="s">
        <v>155</v>
      </c>
      <c r="BM143" s="15" t="s">
        <v>305</v>
      </c>
    </row>
    <row r="144" spans="2:65" s="1" customFormat="1" ht="22.5" customHeight="1" x14ac:dyDescent="0.3">
      <c r="B144" s="31"/>
      <c r="C144" s="164" t="s">
        <v>306</v>
      </c>
      <c r="D144" s="164" t="s">
        <v>158</v>
      </c>
      <c r="E144" s="165" t="s">
        <v>307</v>
      </c>
      <c r="F144" s="166" t="s">
        <v>308</v>
      </c>
      <c r="G144" s="167" t="s">
        <v>205</v>
      </c>
      <c r="H144" s="168">
        <v>1</v>
      </c>
      <c r="I144" s="169"/>
      <c r="J144" s="170">
        <f t="shared" si="20"/>
        <v>0</v>
      </c>
      <c r="K144" s="166" t="s">
        <v>20</v>
      </c>
      <c r="L144" s="171"/>
      <c r="M144" s="172" t="s">
        <v>20</v>
      </c>
      <c r="N144" s="173" t="s">
        <v>45</v>
      </c>
      <c r="P144" s="152">
        <f t="shared" si="21"/>
        <v>0</v>
      </c>
      <c r="Q144" s="152">
        <v>2.3999999999999998E-3</v>
      </c>
      <c r="R144" s="152">
        <f t="shared" si="22"/>
        <v>2.3999999999999998E-3</v>
      </c>
      <c r="S144" s="152">
        <v>0</v>
      </c>
      <c r="T144" s="153">
        <f t="shared" si="23"/>
        <v>0</v>
      </c>
      <c r="AR144" s="15" t="s">
        <v>161</v>
      </c>
      <c r="AT144" s="15" t="s">
        <v>158</v>
      </c>
      <c r="AU144" s="15" t="s">
        <v>83</v>
      </c>
      <c r="AY144" s="15" t="s">
        <v>120</v>
      </c>
      <c r="BE144" s="154">
        <f t="shared" si="24"/>
        <v>0</v>
      </c>
      <c r="BF144" s="154">
        <f t="shared" si="25"/>
        <v>0</v>
      </c>
      <c r="BG144" s="154">
        <f t="shared" si="26"/>
        <v>0</v>
      </c>
      <c r="BH144" s="154">
        <f t="shared" si="27"/>
        <v>0</v>
      </c>
      <c r="BI144" s="154">
        <f t="shared" si="28"/>
        <v>0</v>
      </c>
      <c r="BJ144" s="15" t="s">
        <v>22</v>
      </c>
      <c r="BK144" s="154">
        <f t="shared" si="29"/>
        <v>0</v>
      </c>
      <c r="BL144" s="15" t="s">
        <v>155</v>
      </c>
      <c r="BM144" s="15" t="s">
        <v>309</v>
      </c>
    </row>
    <row r="145" spans="2:65" s="1" customFormat="1" ht="22.5" customHeight="1" x14ac:dyDescent="0.3">
      <c r="B145" s="31"/>
      <c r="C145" s="143" t="s">
        <v>310</v>
      </c>
      <c r="D145" s="143" t="s">
        <v>123</v>
      </c>
      <c r="E145" s="144" t="s">
        <v>311</v>
      </c>
      <c r="F145" s="145" t="s">
        <v>312</v>
      </c>
      <c r="G145" s="146" t="s">
        <v>197</v>
      </c>
      <c r="H145" s="147">
        <v>1</v>
      </c>
      <c r="I145" s="148"/>
      <c r="J145" s="149">
        <f t="shared" si="20"/>
        <v>0</v>
      </c>
      <c r="K145" s="145" t="s">
        <v>20</v>
      </c>
      <c r="L145" s="31"/>
      <c r="M145" s="150" t="s">
        <v>20</v>
      </c>
      <c r="N145" s="151" t="s">
        <v>45</v>
      </c>
      <c r="P145" s="152">
        <f t="shared" si="21"/>
        <v>0</v>
      </c>
      <c r="Q145" s="152">
        <v>0</v>
      </c>
      <c r="R145" s="152">
        <f t="shared" si="22"/>
        <v>0</v>
      </c>
      <c r="S145" s="152">
        <v>0</v>
      </c>
      <c r="T145" s="153">
        <f t="shared" si="23"/>
        <v>0</v>
      </c>
      <c r="AR145" s="15" t="s">
        <v>155</v>
      </c>
      <c r="AT145" s="15" t="s">
        <v>123</v>
      </c>
      <c r="AU145" s="15" t="s">
        <v>83</v>
      </c>
      <c r="AY145" s="15" t="s">
        <v>120</v>
      </c>
      <c r="BE145" s="154">
        <f t="shared" si="24"/>
        <v>0</v>
      </c>
      <c r="BF145" s="154">
        <f t="shared" si="25"/>
        <v>0</v>
      </c>
      <c r="BG145" s="154">
        <f t="shared" si="26"/>
        <v>0</v>
      </c>
      <c r="BH145" s="154">
        <f t="shared" si="27"/>
        <v>0</v>
      </c>
      <c r="BI145" s="154">
        <f t="shared" si="28"/>
        <v>0</v>
      </c>
      <c r="BJ145" s="15" t="s">
        <v>22</v>
      </c>
      <c r="BK145" s="154">
        <f t="shared" si="29"/>
        <v>0</v>
      </c>
      <c r="BL145" s="15" t="s">
        <v>155</v>
      </c>
      <c r="BM145" s="15" t="s">
        <v>313</v>
      </c>
    </row>
    <row r="146" spans="2:65" s="1" customFormat="1" ht="82.5" customHeight="1" x14ac:dyDescent="0.3">
      <c r="B146" s="31"/>
      <c r="C146" s="164" t="s">
        <v>314</v>
      </c>
      <c r="D146" s="164" t="s">
        <v>158</v>
      </c>
      <c r="E146" s="165" t="s">
        <v>315</v>
      </c>
      <c r="F146" s="166" t="s">
        <v>316</v>
      </c>
      <c r="G146" s="167" t="s">
        <v>197</v>
      </c>
      <c r="H146" s="168">
        <v>1</v>
      </c>
      <c r="I146" s="169"/>
      <c r="J146" s="170">
        <f t="shared" si="20"/>
        <v>0</v>
      </c>
      <c r="K146" s="166" t="s">
        <v>20</v>
      </c>
      <c r="L146" s="171"/>
      <c r="M146" s="172" t="s">
        <v>20</v>
      </c>
      <c r="N146" s="173" t="s">
        <v>45</v>
      </c>
      <c r="P146" s="152">
        <f t="shared" si="21"/>
        <v>0</v>
      </c>
      <c r="Q146" s="152">
        <v>5.0000000000000001E-3</v>
      </c>
      <c r="R146" s="152">
        <f t="shared" si="22"/>
        <v>5.0000000000000001E-3</v>
      </c>
      <c r="S146" s="152">
        <v>0</v>
      </c>
      <c r="T146" s="153">
        <f t="shared" si="23"/>
        <v>0</v>
      </c>
      <c r="AR146" s="15" t="s">
        <v>161</v>
      </c>
      <c r="AT146" s="15" t="s">
        <v>158</v>
      </c>
      <c r="AU146" s="15" t="s">
        <v>83</v>
      </c>
      <c r="AY146" s="15" t="s">
        <v>120</v>
      </c>
      <c r="BE146" s="154">
        <f t="shared" si="24"/>
        <v>0</v>
      </c>
      <c r="BF146" s="154">
        <f t="shared" si="25"/>
        <v>0</v>
      </c>
      <c r="BG146" s="154">
        <f t="shared" si="26"/>
        <v>0</v>
      </c>
      <c r="BH146" s="154">
        <f t="shared" si="27"/>
        <v>0</v>
      </c>
      <c r="BI146" s="154">
        <f t="shared" si="28"/>
        <v>0</v>
      </c>
      <c r="BJ146" s="15" t="s">
        <v>22</v>
      </c>
      <c r="BK146" s="154">
        <f t="shared" si="29"/>
        <v>0</v>
      </c>
      <c r="BL146" s="15" t="s">
        <v>155</v>
      </c>
      <c r="BM146" s="15" t="s">
        <v>317</v>
      </c>
    </row>
    <row r="147" spans="2:65" s="1" customFormat="1" ht="31.5" customHeight="1" x14ac:dyDescent="0.3">
      <c r="B147" s="31"/>
      <c r="C147" s="143" t="s">
        <v>318</v>
      </c>
      <c r="D147" s="143" t="s">
        <v>123</v>
      </c>
      <c r="E147" s="144" t="s">
        <v>319</v>
      </c>
      <c r="F147" s="145" t="s">
        <v>320</v>
      </c>
      <c r="G147" s="146" t="s">
        <v>197</v>
      </c>
      <c r="H147" s="147">
        <v>2</v>
      </c>
      <c r="I147" s="148"/>
      <c r="J147" s="149">
        <f t="shared" si="20"/>
        <v>0</v>
      </c>
      <c r="K147" s="145" t="s">
        <v>127</v>
      </c>
      <c r="L147" s="31"/>
      <c r="M147" s="150" t="s">
        <v>20</v>
      </c>
      <c r="N147" s="151" t="s">
        <v>45</v>
      </c>
      <c r="P147" s="152">
        <f t="shared" si="21"/>
        <v>0</v>
      </c>
      <c r="Q147" s="152">
        <v>0</v>
      </c>
      <c r="R147" s="152">
        <f t="shared" si="22"/>
        <v>0</v>
      </c>
      <c r="S147" s="152">
        <v>0</v>
      </c>
      <c r="T147" s="153">
        <f t="shared" si="23"/>
        <v>0</v>
      </c>
      <c r="AR147" s="15" t="s">
        <v>155</v>
      </c>
      <c r="AT147" s="15" t="s">
        <v>123</v>
      </c>
      <c r="AU147" s="15" t="s">
        <v>83</v>
      </c>
      <c r="AY147" s="15" t="s">
        <v>120</v>
      </c>
      <c r="BE147" s="154">
        <f t="shared" si="24"/>
        <v>0</v>
      </c>
      <c r="BF147" s="154">
        <f t="shared" si="25"/>
        <v>0</v>
      </c>
      <c r="BG147" s="154">
        <f t="shared" si="26"/>
        <v>0</v>
      </c>
      <c r="BH147" s="154">
        <f t="shared" si="27"/>
        <v>0</v>
      </c>
      <c r="BI147" s="154">
        <f t="shared" si="28"/>
        <v>0</v>
      </c>
      <c r="BJ147" s="15" t="s">
        <v>22</v>
      </c>
      <c r="BK147" s="154">
        <f t="shared" si="29"/>
        <v>0</v>
      </c>
      <c r="BL147" s="15" t="s">
        <v>155</v>
      </c>
      <c r="BM147" s="15" t="s">
        <v>321</v>
      </c>
    </row>
    <row r="148" spans="2:65" s="1" customFormat="1" ht="31.5" customHeight="1" x14ac:dyDescent="0.3">
      <c r="B148" s="31"/>
      <c r="C148" s="164" t="s">
        <v>322</v>
      </c>
      <c r="D148" s="164" t="s">
        <v>158</v>
      </c>
      <c r="E148" s="165" t="s">
        <v>323</v>
      </c>
      <c r="F148" s="166" t="s">
        <v>324</v>
      </c>
      <c r="G148" s="167" t="s">
        <v>205</v>
      </c>
      <c r="H148" s="168">
        <v>3</v>
      </c>
      <c r="I148" s="169"/>
      <c r="J148" s="170">
        <f t="shared" si="20"/>
        <v>0</v>
      </c>
      <c r="K148" s="166" t="s">
        <v>20</v>
      </c>
      <c r="L148" s="171"/>
      <c r="M148" s="172" t="s">
        <v>20</v>
      </c>
      <c r="N148" s="173" t="s">
        <v>45</v>
      </c>
      <c r="P148" s="152">
        <f t="shared" si="21"/>
        <v>0</v>
      </c>
      <c r="Q148" s="152">
        <v>3.0000000000000001E-3</v>
      </c>
      <c r="R148" s="152">
        <f t="shared" si="22"/>
        <v>9.0000000000000011E-3</v>
      </c>
      <c r="S148" s="152">
        <v>0</v>
      </c>
      <c r="T148" s="153">
        <f t="shared" si="23"/>
        <v>0</v>
      </c>
      <c r="AR148" s="15" t="s">
        <v>161</v>
      </c>
      <c r="AT148" s="15" t="s">
        <v>158</v>
      </c>
      <c r="AU148" s="15" t="s">
        <v>83</v>
      </c>
      <c r="AY148" s="15" t="s">
        <v>120</v>
      </c>
      <c r="BE148" s="154">
        <f t="shared" si="24"/>
        <v>0</v>
      </c>
      <c r="BF148" s="154">
        <f t="shared" si="25"/>
        <v>0</v>
      </c>
      <c r="BG148" s="154">
        <f t="shared" si="26"/>
        <v>0</v>
      </c>
      <c r="BH148" s="154">
        <f t="shared" si="27"/>
        <v>0</v>
      </c>
      <c r="BI148" s="154">
        <f t="shared" si="28"/>
        <v>0</v>
      </c>
      <c r="BJ148" s="15" t="s">
        <v>22</v>
      </c>
      <c r="BK148" s="154">
        <f t="shared" si="29"/>
        <v>0</v>
      </c>
      <c r="BL148" s="15" t="s">
        <v>155</v>
      </c>
      <c r="BM148" s="15" t="s">
        <v>325</v>
      </c>
    </row>
    <row r="149" spans="2:65" s="1" customFormat="1" ht="22.5" customHeight="1" x14ac:dyDescent="0.3">
      <c r="B149" s="31"/>
      <c r="C149" s="143" t="s">
        <v>326</v>
      </c>
      <c r="D149" s="143" t="s">
        <v>123</v>
      </c>
      <c r="E149" s="144" t="s">
        <v>327</v>
      </c>
      <c r="F149" s="145" t="s">
        <v>328</v>
      </c>
      <c r="G149" s="146" t="s">
        <v>197</v>
      </c>
      <c r="H149" s="147">
        <v>1</v>
      </c>
      <c r="I149" s="148"/>
      <c r="J149" s="149">
        <f t="shared" si="20"/>
        <v>0</v>
      </c>
      <c r="K149" s="145" t="s">
        <v>20</v>
      </c>
      <c r="L149" s="31"/>
      <c r="M149" s="150" t="s">
        <v>20</v>
      </c>
      <c r="N149" s="151" t="s">
        <v>45</v>
      </c>
      <c r="P149" s="152">
        <f t="shared" si="21"/>
        <v>0</v>
      </c>
      <c r="Q149" s="152">
        <v>0</v>
      </c>
      <c r="R149" s="152">
        <f t="shared" si="22"/>
        <v>0</v>
      </c>
      <c r="S149" s="152">
        <v>0</v>
      </c>
      <c r="T149" s="153">
        <f t="shared" si="23"/>
        <v>0</v>
      </c>
      <c r="AR149" s="15" t="s">
        <v>155</v>
      </c>
      <c r="AT149" s="15" t="s">
        <v>123</v>
      </c>
      <c r="AU149" s="15" t="s">
        <v>83</v>
      </c>
      <c r="AY149" s="15" t="s">
        <v>120</v>
      </c>
      <c r="BE149" s="154">
        <f t="shared" si="24"/>
        <v>0</v>
      </c>
      <c r="BF149" s="154">
        <f t="shared" si="25"/>
        <v>0</v>
      </c>
      <c r="BG149" s="154">
        <f t="shared" si="26"/>
        <v>0</v>
      </c>
      <c r="BH149" s="154">
        <f t="shared" si="27"/>
        <v>0</v>
      </c>
      <c r="BI149" s="154">
        <f t="shared" si="28"/>
        <v>0</v>
      </c>
      <c r="BJ149" s="15" t="s">
        <v>22</v>
      </c>
      <c r="BK149" s="154">
        <f t="shared" si="29"/>
        <v>0</v>
      </c>
      <c r="BL149" s="15" t="s">
        <v>155</v>
      </c>
      <c r="BM149" s="15" t="s">
        <v>329</v>
      </c>
    </row>
    <row r="150" spans="2:65" s="1" customFormat="1" ht="69.75" customHeight="1" x14ac:dyDescent="0.3">
      <c r="B150" s="31"/>
      <c r="C150" s="164" t="s">
        <v>330</v>
      </c>
      <c r="D150" s="164" t="s">
        <v>158</v>
      </c>
      <c r="E150" s="165" t="s">
        <v>331</v>
      </c>
      <c r="F150" s="166" t="s">
        <v>332</v>
      </c>
      <c r="G150" s="167" t="s">
        <v>197</v>
      </c>
      <c r="H150" s="168">
        <v>1</v>
      </c>
      <c r="I150" s="169"/>
      <c r="J150" s="170">
        <f t="shared" si="20"/>
        <v>0</v>
      </c>
      <c r="K150" s="166" t="s">
        <v>20</v>
      </c>
      <c r="L150" s="171"/>
      <c r="M150" s="172" t="s">
        <v>20</v>
      </c>
      <c r="N150" s="173" t="s">
        <v>45</v>
      </c>
      <c r="P150" s="152">
        <f t="shared" si="21"/>
        <v>0</v>
      </c>
      <c r="Q150" s="152">
        <v>4.4000000000000003E-3</v>
      </c>
      <c r="R150" s="152">
        <f t="shared" si="22"/>
        <v>4.4000000000000003E-3</v>
      </c>
      <c r="S150" s="152">
        <v>0</v>
      </c>
      <c r="T150" s="153">
        <f t="shared" si="23"/>
        <v>0</v>
      </c>
      <c r="AR150" s="15" t="s">
        <v>161</v>
      </c>
      <c r="AT150" s="15" t="s">
        <v>158</v>
      </c>
      <c r="AU150" s="15" t="s">
        <v>83</v>
      </c>
      <c r="AY150" s="15" t="s">
        <v>120</v>
      </c>
      <c r="BE150" s="154">
        <f t="shared" si="24"/>
        <v>0</v>
      </c>
      <c r="BF150" s="154">
        <f t="shared" si="25"/>
        <v>0</v>
      </c>
      <c r="BG150" s="154">
        <f t="shared" si="26"/>
        <v>0</v>
      </c>
      <c r="BH150" s="154">
        <f t="shared" si="27"/>
        <v>0</v>
      </c>
      <c r="BI150" s="154">
        <f t="shared" si="28"/>
        <v>0</v>
      </c>
      <c r="BJ150" s="15" t="s">
        <v>22</v>
      </c>
      <c r="BK150" s="154">
        <f t="shared" si="29"/>
        <v>0</v>
      </c>
      <c r="BL150" s="15" t="s">
        <v>155</v>
      </c>
      <c r="BM150" s="15" t="s">
        <v>333</v>
      </c>
    </row>
    <row r="151" spans="2:65" s="1" customFormat="1" ht="31.5" customHeight="1" x14ac:dyDescent="0.3">
      <c r="B151" s="31"/>
      <c r="C151" s="164" t="s">
        <v>334</v>
      </c>
      <c r="D151" s="164" t="s">
        <v>158</v>
      </c>
      <c r="E151" s="165" t="s">
        <v>335</v>
      </c>
      <c r="F151" s="166" t="s">
        <v>336</v>
      </c>
      <c r="G151" s="167" t="s">
        <v>205</v>
      </c>
      <c r="H151" s="168">
        <v>8</v>
      </c>
      <c r="I151" s="169"/>
      <c r="J151" s="170">
        <f t="shared" si="20"/>
        <v>0</v>
      </c>
      <c r="K151" s="166" t="s">
        <v>20</v>
      </c>
      <c r="L151" s="171"/>
      <c r="M151" s="172" t="s">
        <v>20</v>
      </c>
      <c r="N151" s="173" t="s">
        <v>45</v>
      </c>
      <c r="P151" s="152">
        <f t="shared" si="21"/>
        <v>0</v>
      </c>
      <c r="Q151" s="152">
        <v>1E-4</v>
      </c>
      <c r="R151" s="152">
        <f t="shared" si="22"/>
        <v>8.0000000000000004E-4</v>
      </c>
      <c r="S151" s="152">
        <v>0</v>
      </c>
      <c r="T151" s="153">
        <f t="shared" si="23"/>
        <v>0</v>
      </c>
      <c r="AR151" s="15" t="s">
        <v>161</v>
      </c>
      <c r="AT151" s="15" t="s">
        <v>158</v>
      </c>
      <c r="AU151" s="15" t="s">
        <v>83</v>
      </c>
      <c r="AY151" s="15" t="s">
        <v>120</v>
      </c>
      <c r="BE151" s="154">
        <f t="shared" si="24"/>
        <v>0</v>
      </c>
      <c r="BF151" s="154">
        <f t="shared" si="25"/>
        <v>0</v>
      </c>
      <c r="BG151" s="154">
        <f t="shared" si="26"/>
        <v>0</v>
      </c>
      <c r="BH151" s="154">
        <f t="shared" si="27"/>
        <v>0</v>
      </c>
      <c r="BI151" s="154">
        <f t="shared" si="28"/>
        <v>0</v>
      </c>
      <c r="BJ151" s="15" t="s">
        <v>22</v>
      </c>
      <c r="BK151" s="154">
        <f t="shared" si="29"/>
        <v>0</v>
      </c>
      <c r="BL151" s="15" t="s">
        <v>155</v>
      </c>
      <c r="BM151" s="15" t="s">
        <v>337</v>
      </c>
    </row>
    <row r="152" spans="2:65" s="1" customFormat="1" ht="31.5" customHeight="1" x14ac:dyDescent="0.3">
      <c r="B152" s="31"/>
      <c r="C152" s="143" t="s">
        <v>338</v>
      </c>
      <c r="D152" s="143" t="s">
        <v>123</v>
      </c>
      <c r="E152" s="144" t="s">
        <v>339</v>
      </c>
      <c r="F152" s="145" t="s">
        <v>340</v>
      </c>
      <c r="G152" s="146" t="s">
        <v>126</v>
      </c>
      <c r="H152" s="147">
        <v>0.73299999999999998</v>
      </c>
      <c r="I152" s="148"/>
      <c r="J152" s="149">
        <f t="shared" si="20"/>
        <v>0</v>
      </c>
      <c r="K152" s="145" t="s">
        <v>127</v>
      </c>
      <c r="L152" s="31"/>
      <c r="M152" s="150" t="s">
        <v>20</v>
      </c>
      <c r="N152" s="151" t="s">
        <v>45</v>
      </c>
      <c r="P152" s="152">
        <f t="shared" si="21"/>
        <v>0</v>
      </c>
      <c r="Q152" s="152">
        <v>0</v>
      </c>
      <c r="R152" s="152">
        <f t="shared" si="22"/>
        <v>0</v>
      </c>
      <c r="S152" s="152">
        <v>0</v>
      </c>
      <c r="T152" s="153">
        <f t="shared" si="23"/>
        <v>0</v>
      </c>
      <c r="AR152" s="15" t="s">
        <v>155</v>
      </c>
      <c r="AT152" s="15" t="s">
        <v>123</v>
      </c>
      <c r="AU152" s="15" t="s">
        <v>83</v>
      </c>
      <c r="AY152" s="15" t="s">
        <v>120</v>
      </c>
      <c r="BE152" s="154">
        <f t="shared" si="24"/>
        <v>0</v>
      </c>
      <c r="BF152" s="154">
        <f t="shared" si="25"/>
        <v>0</v>
      </c>
      <c r="BG152" s="154">
        <f t="shared" si="26"/>
        <v>0</v>
      </c>
      <c r="BH152" s="154">
        <f t="shared" si="27"/>
        <v>0</v>
      </c>
      <c r="BI152" s="154">
        <f t="shared" si="28"/>
        <v>0</v>
      </c>
      <c r="BJ152" s="15" t="s">
        <v>22</v>
      </c>
      <c r="BK152" s="154">
        <f t="shared" si="29"/>
        <v>0</v>
      </c>
      <c r="BL152" s="15" t="s">
        <v>155</v>
      </c>
      <c r="BM152" s="15" t="s">
        <v>341</v>
      </c>
    </row>
    <row r="153" spans="2:65" s="1" customFormat="1" ht="121.5" x14ac:dyDescent="0.3">
      <c r="B153" s="31"/>
      <c r="D153" s="155" t="s">
        <v>130</v>
      </c>
      <c r="F153" s="156" t="s">
        <v>342</v>
      </c>
      <c r="I153" s="84"/>
      <c r="L153" s="31"/>
      <c r="M153" s="56"/>
      <c r="T153" s="57"/>
      <c r="AT153" s="15" t="s">
        <v>130</v>
      </c>
      <c r="AU153" s="15" t="s">
        <v>83</v>
      </c>
    </row>
    <row r="154" spans="2:65" s="1" customFormat="1" ht="31.5" customHeight="1" x14ac:dyDescent="0.3">
      <c r="B154" s="31"/>
      <c r="C154" s="143" t="s">
        <v>343</v>
      </c>
      <c r="D154" s="143" t="s">
        <v>123</v>
      </c>
      <c r="E154" s="144" t="s">
        <v>344</v>
      </c>
      <c r="F154" s="145" t="s">
        <v>345</v>
      </c>
      <c r="G154" s="146" t="s">
        <v>126</v>
      </c>
      <c r="H154" s="147">
        <v>0.73299999999999998</v>
      </c>
      <c r="I154" s="148"/>
      <c r="J154" s="149">
        <f>ROUND(I154*H154,2)</f>
        <v>0</v>
      </c>
      <c r="K154" s="145" t="s">
        <v>127</v>
      </c>
      <c r="L154" s="31"/>
      <c r="M154" s="150" t="s">
        <v>20</v>
      </c>
      <c r="N154" s="151" t="s">
        <v>45</v>
      </c>
      <c r="P154" s="152">
        <f>O154*H154</f>
        <v>0</v>
      </c>
      <c r="Q154" s="152">
        <v>0</v>
      </c>
      <c r="R154" s="152">
        <f>Q154*H154</f>
        <v>0</v>
      </c>
      <c r="S154" s="152">
        <v>0</v>
      </c>
      <c r="T154" s="153">
        <f>S154*H154</f>
        <v>0</v>
      </c>
      <c r="AR154" s="15" t="s">
        <v>155</v>
      </c>
      <c r="AT154" s="15" t="s">
        <v>123</v>
      </c>
      <c r="AU154" s="15" t="s">
        <v>83</v>
      </c>
      <c r="AY154" s="15" t="s">
        <v>120</v>
      </c>
      <c r="BE154" s="154">
        <f>IF(N154="základní",J154,0)</f>
        <v>0</v>
      </c>
      <c r="BF154" s="154">
        <f>IF(N154="snížená",J154,0)</f>
        <v>0</v>
      </c>
      <c r="BG154" s="154">
        <f>IF(N154="zákl. přenesená",J154,0)</f>
        <v>0</v>
      </c>
      <c r="BH154" s="154">
        <f>IF(N154="sníž. přenesená",J154,0)</f>
        <v>0</v>
      </c>
      <c r="BI154" s="154">
        <f>IF(N154="nulová",J154,0)</f>
        <v>0</v>
      </c>
      <c r="BJ154" s="15" t="s">
        <v>22</v>
      </c>
      <c r="BK154" s="154">
        <f>ROUND(I154*H154,2)</f>
        <v>0</v>
      </c>
      <c r="BL154" s="15" t="s">
        <v>155</v>
      </c>
      <c r="BM154" s="15" t="s">
        <v>346</v>
      </c>
    </row>
    <row r="155" spans="2:65" s="1" customFormat="1" ht="121.5" x14ac:dyDescent="0.3">
      <c r="B155" s="31"/>
      <c r="D155" s="155" t="s">
        <v>130</v>
      </c>
      <c r="F155" s="156" t="s">
        <v>342</v>
      </c>
      <c r="I155" s="84"/>
      <c r="L155" s="31"/>
      <c r="M155" s="56"/>
      <c r="T155" s="57"/>
      <c r="AT155" s="15" t="s">
        <v>130</v>
      </c>
      <c r="AU155" s="15" t="s">
        <v>83</v>
      </c>
    </row>
    <row r="156" spans="2:65" s="1" customFormat="1" ht="31.5" customHeight="1" x14ac:dyDescent="0.3">
      <c r="B156" s="31"/>
      <c r="C156" s="143" t="s">
        <v>347</v>
      </c>
      <c r="D156" s="143" t="s">
        <v>123</v>
      </c>
      <c r="E156" s="144" t="s">
        <v>348</v>
      </c>
      <c r="F156" s="145" t="s">
        <v>349</v>
      </c>
      <c r="G156" s="146" t="s">
        <v>205</v>
      </c>
      <c r="H156" s="147">
        <v>1</v>
      </c>
      <c r="I156" s="148"/>
      <c r="J156" s="149">
        <f>ROUND(I156*H156,2)</f>
        <v>0</v>
      </c>
      <c r="K156" s="145" t="s">
        <v>127</v>
      </c>
      <c r="L156" s="31"/>
      <c r="M156" s="150" t="s">
        <v>20</v>
      </c>
      <c r="N156" s="151" t="s">
        <v>45</v>
      </c>
      <c r="P156" s="152">
        <f>O156*H156</f>
        <v>0</v>
      </c>
      <c r="Q156" s="152">
        <v>0</v>
      </c>
      <c r="R156" s="152">
        <f>Q156*H156</f>
        <v>0</v>
      </c>
      <c r="S156" s="152">
        <v>0</v>
      </c>
      <c r="T156" s="153">
        <f>S156*H156</f>
        <v>0</v>
      </c>
      <c r="AR156" s="15" t="s">
        <v>155</v>
      </c>
      <c r="AT156" s="15" t="s">
        <v>123</v>
      </c>
      <c r="AU156" s="15" t="s">
        <v>83</v>
      </c>
      <c r="AY156" s="15" t="s">
        <v>120</v>
      </c>
      <c r="BE156" s="154">
        <f>IF(N156="základní",J156,0)</f>
        <v>0</v>
      </c>
      <c r="BF156" s="154">
        <f>IF(N156="snížená",J156,0)</f>
        <v>0</v>
      </c>
      <c r="BG156" s="154">
        <f>IF(N156="zákl. přenesená",J156,0)</f>
        <v>0</v>
      </c>
      <c r="BH156" s="154">
        <f>IF(N156="sníž. přenesená",J156,0)</f>
        <v>0</v>
      </c>
      <c r="BI156" s="154">
        <f>IF(N156="nulová",J156,0)</f>
        <v>0</v>
      </c>
      <c r="BJ156" s="15" t="s">
        <v>22</v>
      </c>
      <c r="BK156" s="154">
        <f>ROUND(I156*H156,2)</f>
        <v>0</v>
      </c>
      <c r="BL156" s="15" t="s">
        <v>155</v>
      </c>
      <c r="BM156" s="15" t="s">
        <v>350</v>
      </c>
    </row>
    <row r="157" spans="2:65" s="1" customFormat="1" ht="54" x14ac:dyDescent="0.3">
      <c r="B157" s="31"/>
      <c r="D157" s="155" t="s">
        <v>130</v>
      </c>
      <c r="F157" s="156" t="s">
        <v>351</v>
      </c>
      <c r="I157" s="84"/>
      <c r="L157" s="31"/>
      <c r="M157" s="56"/>
      <c r="T157" s="57"/>
      <c r="AT157" s="15" t="s">
        <v>130</v>
      </c>
      <c r="AU157" s="15" t="s">
        <v>83</v>
      </c>
    </row>
    <row r="158" spans="2:65" s="1" customFormat="1" ht="22.5" customHeight="1" x14ac:dyDescent="0.3">
      <c r="B158" s="31"/>
      <c r="C158" s="143" t="s">
        <v>352</v>
      </c>
      <c r="D158" s="143" t="s">
        <v>123</v>
      </c>
      <c r="E158" s="144" t="s">
        <v>353</v>
      </c>
      <c r="F158" s="145" t="s">
        <v>354</v>
      </c>
      <c r="G158" s="146" t="s">
        <v>205</v>
      </c>
      <c r="H158" s="147">
        <v>1</v>
      </c>
      <c r="I158" s="148"/>
      <c r="J158" s="149">
        <f>ROUND(I158*H158,2)</f>
        <v>0</v>
      </c>
      <c r="K158" s="145" t="s">
        <v>127</v>
      </c>
      <c r="L158" s="31"/>
      <c r="M158" s="150" t="s">
        <v>20</v>
      </c>
      <c r="N158" s="151" t="s">
        <v>45</v>
      </c>
      <c r="P158" s="152">
        <f>O158*H158</f>
        <v>0</v>
      </c>
      <c r="Q158" s="152">
        <v>0</v>
      </c>
      <c r="R158" s="152">
        <f>Q158*H158</f>
        <v>0</v>
      </c>
      <c r="S158" s="152">
        <v>2.1000000000000001E-2</v>
      </c>
      <c r="T158" s="153">
        <f>S158*H158</f>
        <v>2.1000000000000001E-2</v>
      </c>
      <c r="AR158" s="15" t="s">
        <v>155</v>
      </c>
      <c r="AT158" s="15" t="s">
        <v>123</v>
      </c>
      <c r="AU158" s="15" t="s">
        <v>83</v>
      </c>
      <c r="AY158" s="15" t="s">
        <v>120</v>
      </c>
      <c r="BE158" s="154">
        <f>IF(N158="základní",J158,0)</f>
        <v>0</v>
      </c>
      <c r="BF158" s="154">
        <f>IF(N158="snížená",J158,0)</f>
        <v>0</v>
      </c>
      <c r="BG158" s="154">
        <f>IF(N158="zákl. přenesená",J158,0)</f>
        <v>0</v>
      </c>
      <c r="BH158" s="154">
        <f>IF(N158="sníž. přenesená",J158,0)</f>
        <v>0</v>
      </c>
      <c r="BI158" s="154">
        <f>IF(N158="nulová",J158,0)</f>
        <v>0</v>
      </c>
      <c r="BJ158" s="15" t="s">
        <v>22</v>
      </c>
      <c r="BK158" s="154">
        <f>ROUND(I158*H158,2)</f>
        <v>0</v>
      </c>
      <c r="BL158" s="15" t="s">
        <v>155</v>
      </c>
      <c r="BM158" s="15" t="s">
        <v>355</v>
      </c>
    </row>
    <row r="159" spans="2:65" s="1" customFormat="1" ht="22.5" customHeight="1" x14ac:dyDescent="0.3">
      <c r="B159" s="31"/>
      <c r="C159" s="143" t="s">
        <v>356</v>
      </c>
      <c r="D159" s="143" t="s">
        <v>123</v>
      </c>
      <c r="E159" s="144" t="s">
        <v>357</v>
      </c>
      <c r="F159" s="145" t="s">
        <v>358</v>
      </c>
      <c r="G159" s="146" t="s">
        <v>197</v>
      </c>
      <c r="H159" s="147">
        <v>1</v>
      </c>
      <c r="I159" s="148"/>
      <c r="J159" s="149">
        <f>ROUND(I159*H159,2)</f>
        <v>0</v>
      </c>
      <c r="K159" s="145" t="s">
        <v>20</v>
      </c>
      <c r="L159" s="31"/>
      <c r="M159" s="150" t="s">
        <v>20</v>
      </c>
      <c r="N159" s="151" t="s">
        <v>45</v>
      </c>
      <c r="P159" s="152">
        <f>O159*H159</f>
        <v>0</v>
      </c>
      <c r="Q159" s="152">
        <v>0</v>
      </c>
      <c r="R159" s="152">
        <f>Q159*H159</f>
        <v>0</v>
      </c>
      <c r="S159" s="152">
        <v>3.0000000000000001E-3</v>
      </c>
      <c r="T159" s="153">
        <f>S159*H159</f>
        <v>3.0000000000000001E-3</v>
      </c>
      <c r="AR159" s="15" t="s">
        <v>155</v>
      </c>
      <c r="AT159" s="15" t="s">
        <v>123</v>
      </c>
      <c r="AU159" s="15" t="s">
        <v>83</v>
      </c>
      <c r="AY159" s="15" t="s">
        <v>120</v>
      </c>
      <c r="BE159" s="154">
        <f>IF(N159="základní",J159,0)</f>
        <v>0</v>
      </c>
      <c r="BF159" s="154">
        <f>IF(N159="snížená",J159,0)</f>
        <v>0</v>
      </c>
      <c r="BG159" s="154">
        <f>IF(N159="zákl. přenesená",J159,0)</f>
        <v>0</v>
      </c>
      <c r="BH159" s="154">
        <f>IF(N159="sníž. přenesená",J159,0)</f>
        <v>0</v>
      </c>
      <c r="BI159" s="154">
        <f>IF(N159="nulová",J159,0)</f>
        <v>0</v>
      </c>
      <c r="BJ159" s="15" t="s">
        <v>22</v>
      </c>
      <c r="BK159" s="154">
        <f>ROUND(I159*H159,2)</f>
        <v>0</v>
      </c>
      <c r="BL159" s="15" t="s">
        <v>155</v>
      </c>
      <c r="BM159" s="15" t="s">
        <v>359</v>
      </c>
    </row>
    <row r="160" spans="2:65" s="1" customFormat="1" ht="31.5" customHeight="1" x14ac:dyDescent="0.3">
      <c r="B160" s="31"/>
      <c r="C160" s="143" t="s">
        <v>360</v>
      </c>
      <c r="D160" s="143" t="s">
        <v>123</v>
      </c>
      <c r="E160" s="144" t="s">
        <v>361</v>
      </c>
      <c r="F160" s="145" t="s">
        <v>362</v>
      </c>
      <c r="G160" s="146" t="s">
        <v>126</v>
      </c>
      <c r="H160" s="147">
        <v>2.4E-2</v>
      </c>
      <c r="I160" s="148"/>
      <c r="J160" s="149">
        <f>ROUND(I160*H160,2)</f>
        <v>0</v>
      </c>
      <c r="K160" s="145" t="s">
        <v>127</v>
      </c>
      <c r="L160" s="31"/>
      <c r="M160" s="150" t="s">
        <v>20</v>
      </c>
      <c r="N160" s="151" t="s">
        <v>45</v>
      </c>
      <c r="P160" s="152">
        <f>O160*H160</f>
        <v>0</v>
      </c>
      <c r="Q160" s="152">
        <v>0</v>
      </c>
      <c r="R160" s="152">
        <f>Q160*H160</f>
        <v>0</v>
      </c>
      <c r="S160" s="152">
        <v>0</v>
      </c>
      <c r="T160" s="153">
        <f>S160*H160</f>
        <v>0</v>
      </c>
      <c r="AR160" s="15" t="s">
        <v>155</v>
      </c>
      <c r="AT160" s="15" t="s">
        <v>123</v>
      </c>
      <c r="AU160" s="15" t="s">
        <v>83</v>
      </c>
      <c r="AY160" s="15" t="s">
        <v>120</v>
      </c>
      <c r="BE160" s="154">
        <f>IF(N160="základní",J160,0)</f>
        <v>0</v>
      </c>
      <c r="BF160" s="154">
        <f>IF(N160="snížená",J160,0)</f>
        <v>0</v>
      </c>
      <c r="BG160" s="154">
        <f>IF(N160="zákl. přenesená",J160,0)</f>
        <v>0</v>
      </c>
      <c r="BH160" s="154">
        <f>IF(N160="sníž. přenesená",J160,0)</f>
        <v>0</v>
      </c>
      <c r="BI160" s="154">
        <f>IF(N160="nulová",J160,0)</f>
        <v>0</v>
      </c>
      <c r="BJ160" s="15" t="s">
        <v>22</v>
      </c>
      <c r="BK160" s="154">
        <f>ROUND(I160*H160,2)</f>
        <v>0</v>
      </c>
      <c r="BL160" s="15" t="s">
        <v>155</v>
      </c>
      <c r="BM160" s="15" t="s">
        <v>363</v>
      </c>
    </row>
    <row r="161" spans="2:65" s="10" customFormat="1" ht="29.85" customHeight="1" x14ac:dyDescent="0.3">
      <c r="B161" s="131"/>
      <c r="D161" s="132" t="s">
        <v>73</v>
      </c>
      <c r="E161" s="141" t="s">
        <v>364</v>
      </c>
      <c r="F161" s="141" t="s">
        <v>365</v>
      </c>
      <c r="I161" s="134"/>
      <c r="J161" s="142">
        <f>BK161</f>
        <v>0</v>
      </c>
      <c r="L161" s="131"/>
      <c r="M161" s="136"/>
      <c r="P161" s="137">
        <f>SUM(P162:P190)</f>
        <v>0</v>
      </c>
      <c r="R161" s="137">
        <f>SUM(R162:R190)</f>
        <v>9.735000000000002E-2</v>
      </c>
      <c r="T161" s="138">
        <f>SUM(T162:T190)</f>
        <v>0.17299999999999999</v>
      </c>
      <c r="AR161" s="132" t="s">
        <v>83</v>
      </c>
      <c r="AT161" s="139" t="s">
        <v>73</v>
      </c>
      <c r="AU161" s="139" t="s">
        <v>22</v>
      </c>
      <c r="AY161" s="132" t="s">
        <v>120</v>
      </c>
      <c r="BK161" s="140">
        <f>SUM(BK162:BK190)</f>
        <v>0</v>
      </c>
    </row>
    <row r="162" spans="2:65" s="1" customFormat="1" ht="22.5" customHeight="1" x14ac:dyDescent="0.3">
      <c r="B162" s="31"/>
      <c r="C162" s="143" t="s">
        <v>366</v>
      </c>
      <c r="D162" s="143" t="s">
        <v>123</v>
      </c>
      <c r="E162" s="144" t="s">
        <v>367</v>
      </c>
      <c r="F162" s="145" t="s">
        <v>368</v>
      </c>
      <c r="G162" s="146" t="s">
        <v>154</v>
      </c>
      <c r="H162" s="147">
        <v>17</v>
      </c>
      <c r="I162" s="148"/>
      <c r="J162" s="149">
        <f t="shared" ref="J162:J170" si="30">ROUND(I162*H162,2)</f>
        <v>0</v>
      </c>
      <c r="K162" s="145" t="s">
        <v>127</v>
      </c>
      <c r="L162" s="31"/>
      <c r="M162" s="150" t="s">
        <v>20</v>
      </c>
      <c r="N162" s="151" t="s">
        <v>45</v>
      </c>
      <c r="P162" s="152">
        <f t="shared" ref="P162:P170" si="31">O162*H162</f>
        <v>0</v>
      </c>
      <c r="Q162" s="152">
        <v>3.6999999999999999E-4</v>
      </c>
      <c r="R162" s="152">
        <f t="shared" ref="R162:R170" si="32">Q162*H162</f>
        <v>6.2899999999999996E-3</v>
      </c>
      <c r="S162" s="152">
        <v>0</v>
      </c>
      <c r="T162" s="153">
        <f t="shared" ref="T162:T170" si="33">S162*H162</f>
        <v>0</v>
      </c>
      <c r="AR162" s="15" t="s">
        <v>155</v>
      </c>
      <c r="AT162" s="15" t="s">
        <v>123</v>
      </c>
      <c r="AU162" s="15" t="s">
        <v>83</v>
      </c>
      <c r="AY162" s="15" t="s">
        <v>120</v>
      </c>
      <c r="BE162" s="154">
        <f t="shared" ref="BE162:BE170" si="34">IF(N162="základní",J162,0)</f>
        <v>0</v>
      </c>
      <c r="BF162" s="154">
        <f t="shared" ref="BF162:BF170" si="35">IF(N162="snížená",J162,0)</f>
        <v>0</v>
      </c>
      <c r="BG162" s="154">
        <f t="shared" ref="BG162:BG170" si="36">IF(N162="zákl. přenesená",J162,0)</f>
        <v>0</v>
      </c>
      <c r="BH162" s="154">
        <f t="shared" ref="BH162:BH170" si="37">IF(N162="sníž. přenesená",J162,0)</f>
        <v>0</v>
      </c>
      <c r="BI162" s="154">
        <f t="shared" ref="BI162:BI170" si="38">IF(N162="nulová",J162,0)</f>
        <v>0</v>
      </c>
      <c r="BJ162" s="15" t="s">
        <v>22</v>
      </c>
      <c r="BK162" s="154">
        <f t="shared" ref="BK162:BK170" si="39">ROUND(I162*H162,2)</f>
        <v>0</v>
      </c>
      <c r="BL162" s="15" t="s">
        <v>155</v>
      </c>
      <c r="BM162" s="15" t="s">
        <v>369</v>
      </c>
    </row>
    <row r="163" spans="2:65" s="1" customFormat="1" ht="22.5" customHeight="1" x14ac:dyDescent="0.3">
      <c r="B163" s="31"/>
      <c r="C163" s="143" t="s">
        <v>370</v>
      </c>
      <c r="D163" s="143" t="s">
        <v>123</v>
      </c>
      <c r="E163" s="144" t="s">
        <v>371</v>
      </c>
      <c r="F163" s="145" t="s">
        <v>372</v>
      </c>
      <c r="G163" s="146" t="s">
        <v>154</v>
      </c>
      <c r="H163" s="147">
        <v>41</v>
      </c>
      <c r="I163" s="148"/>
      <c r="J163" s="149">
        <f t="shared" si="30"/>
        <v>0</v>
      </c>
      <c r="K163" s="145" t="s">
        <v>127</v>
      </c>
      <c r="L163" s="31"/>
      <c r="M163" s="150" t="s">
        <v>20</v>
      </c>
      <c r="N163" s="151" t="s">
        <v>45</v>
      </c>
      <c r="P163" s="152">
        <f t="shared" si="31"/>
        <v>0</v>
      </c>
      <c r="Q163" s="152">
        <v>4.4999999999999999E-4</v>
      </c>
      <c r="R163" s="152">
        <f t="shared" si="32"/>
        <v>1.8450000000000001E-2</v>
      </c>
      <c r="S163" s="152">
        <v>0</v>
      </c>
      <c r="T163" s="153">
        <f t="shared" si="33"/>
        <v>0</v>
      </c>
      <c r="AR163" s="15" t="s">
        <v>155</v>
      </c>
      <c r="AT163" s="15" t="s">
        <v>123</v>
      </c>
      <c r="AU163" s="15" t="s">
        <v>83</v>
      </c>
      <c r="AY163" s="15" t="s">
        <v>120</v>
      </c>
      <c r="BE163" s="154">
        <f t="shared" si="34"/>
        <v>0</v>
      </c>
      <c r="BF163" s="154">
        <f t="shared" si="35"/>
        <v>0</v>
      </c>
      <c r="BG163" s="154">
        <f t="shared" si="36"/>
        <v>0</v>
      </c>
      <c r="BH163" s="154">
        <f t="shared" si="37"/>
        <v>0</v>
      </c>
      <c r="BI163" s="154">
        <f t="shared" si="38"/>
        <v>0</v>
      </c>
      <c r="BJ163" s="15" t="s">
        <v>22</v>
      </c>
      <c r="BK163" s="154">
        <f t="shared" si="39"/>
        <v>0</v>
      </c>
      <c r="BL163" s="15" t="s">
        <v>155</v>
      </c>
      <c r="BM163" s="15" t="s">
        <v>373</v>
      </c>
    </row>
    <row r="164" spans="2:65" s="1" customFormat="1" ht="22.5" customHeight="1" x14ac:dyDescent="0.3">
      <c r="B164" s="31"/>
      <c r="C164" s="143" t="s">
        <v>374</v>
      </c>
      <c r="D164" s="143" t="s">
        <v>123</v>
      </c>
      <c r="E164" s="144" t="s">
        <v>375</v>
      </c>
      <c r="F164" s="145" t="s">
        <v>376</v>
      </c>
      <c r="G164" s="146" t="s">
        <v>154</v>
      </c>
      <c r="H164" s="147">
        <v>21</v>
      </c>
      <c r="I164" s="148"/>
      <c r="J164" s="149">
        <f t="shared" si="30"/>
        <v>0</v>
      </c>
      <c r="K164" s="145" t="s">
        <v>127</v>
      </c>
      <c r="L164" s="31"/>
      <c r="M164" s="150" t="s">
        <v>20</v>
      </c>
      <c r="N164" s="151" t="s">
        <v>45</v>
      </c>
      <c r="P164" s="152">
        <f t="shared" si="31"/>
        <v>0</v>
      </c>
      <c r="Q164" s="152">
        <v>5.5999999999999995E-4</v>
      </c>
      <c r="R164" s="152">
        <f t="shared" si="32"/>
        <v>1.176E-2</v>
      </c>
      <c r="S164" s="152">
        <v>0</v>
      </c>
      <c r="T164" s="153">
        <f t="shared" si="33"/>
        <v>0</v>
      </c>
      <c r="AR164" s="15" t="s">
        <v>155</v>
      </c>
      <c r="AT164" s="15" t="s">
        <v>123</v>
      </c>
      <c r="AU164" s="15" t="s">
        <v>83</v>
      </c>
      <c r="AY164" s="15" t="s">
        <v>120</v>
      </c>
      <c r="BE164" s="154">
        <f t="shared" si="34"/>
        <v>0</v>
      </c>
      <c r="BF164" s="154">
        <f t="shared" si="35"/>
        <v>0</v>
      </c>
      <c r="BG164" s="154">
        <f t="shared" si="36"/>
        <v>0</v>
      </c>
      <c r="BH164" s="154">
        <f t="shared" si="37"/>
        <v>0</v>
      </c>
      <c r="BI164" s="154">
        <f t="shared" si="38"/>
        <v>0</v>
      </c>
      <c r="BJ164" s="15" t="s">
        <v>22</v>
      </c>
      <c r="BK164" s="154">
        <f t="shared" si="39"/>
        <v>0</v>
      </c>
      <c r="BL164" s="15" t="s">
        <v>155</v>
      </c>
      <c r="BM164" s="15" t="s">
        <v>377</v>
      </c>
    </row>
    <row r="165" spans="2:65" s="1" customFormat="1" ht="22.5" customHeight="1" x14ac:dyDescent="0.3">
      <c r="B165" s="31"/>
      <c r="C165" s="143" t="s">
        <v>378</v>
      </c>
      <c r="D165" s="143" t="s">
        <v>123</v>
      </c>
      <c r="E165" s="144" t="s">
        <v>379</v>
      </c>
      <c r="F165" s="145" t="s">
        <v>380</v>
      </c>
      <c r="G165" s="146" t="s">
        <v>154</v>
      </c>
      <c r="H165" s="147">
        <v>16</v>
      </c>
      <c r="I165" s="148"/>
      <c r="J165" s="149">
        <f t="shared" si="30"/>
        <v>0</v>
      </c>
      <c r="K165" s="145" t="s">
        <v>127</v>
      </c>
      <c r="L165" s="31"/>
      <c r="M165" s="150" t="s">
        <v>20</v>
      </c>
      <c r="N165" s="151" t="s">
        <v>45</v>
      </c>
      <c r="P165" s="152">
        <f t="shared" si="31"/>
        <v>0</v>
      </c>
      <c r="Q165" s="152">
        <v>6.8999999999999997E-4</v>
      </c>
      <c r="R165" s="152">
        <f t="shared" si="32"/>
        <v>1.1039999999999999E-2</v>
      </c>
      <c r="S165" s="152">
        <v>0</v>
      </c>
      <c r="T165" s="153">
        <f t="shared" si="33"/>
        <v>0</v>
      </c>
      <c r="AR165" s="15" t="s">
        <v>155</v>
      </c>
      <c r="AT165" s="15" t="s">
        <v>123</v>
      </c>
      <c r="AU165" s="15" t="s">
        <v>83</v>
      </c>
      <c r="AY165" s="15" t="s">
        <v>120</v>
      </c>
      <c r="BE165" s="154">
        <f t="shared" si="34"/>
        <v>0</v>
      </c>
      <c r="BF165" s="154">
        <f t="shared" si="35"/>
        <v>0</v>
      </c>
      <c r="BG165" s="154">
        <f t="shared" si="36"/>
        <v>0</v>
      </c>
      <c r="BH165" s="154">
        <f t="shared" si="37"/>
        <v>0</v>
      </c>
      <c r="BI165" s="154">
        <f t="shared" si="38"/>
        <v>0</v>
      </c>
      <c r="BJ165" s="15" t="s">
        <v>22</v>
      </c>
      <c r="BK165" s="154">
        <f t="shared" si="39"/>
        <v>0</v>
      </c>
      <c r="BL165" s="15" t="s">
        <v>155</v>
      </c>
      <c r="BM165" s="15" t="s">
        <v>381</v>
      </c>
    </row>
    <row r="166" spans="2:65" s="1" customFormat="1" ht="22.5" customHeight="1" x14ac:dyDescent="0.3">
      <c r="B166" s="31"/>
      <c r="C166" s="143" t="s">
        <v>382</v>
      </c>
      <c r="D166" s="143" t="s">
        <v>123</v>
      </c>
      <c r="E166" s="144" t="s">
        <v>383</v>
      </c>
      <c r="F166" s="145" t="s">
        <v>384</v>
      </c>
      <c r="G166" s="146" t="s">
        <v>154</v>
      </c>
      <c r="H166" s="147">
        <v>18</v>
      </c>
      <c r="I166" s="148"/>
      <c r="J166" s="149">
        <f t="shared" si="30"/>
        <v>0</v>
      </c>
      <c r="K166" s="145" t="s">
        <v>127</v>
      </c>
      <c r="L166" s="31"/>
      <c r="M166" s="150" t="s">
        <v>20</v>
      </c>
      <c r="N166" s="151" t="s">
        <v>45</v>
      </c>
      <c r="P166" s="152">
        <f t="shared" si="31"/>
        <v>0</v>
      </c>
      <c r="Q166" s="152">
        <v>1.2600000000000001E-3</v>
      </c>
      <c r="R166" s="152">
        <f t="shared" si="32"/>
        <v>2.2680000000000002E-2</v>
      </c>
      <c r="S166" s="152">
        <v>0</v>
      </c>
      <c r="T166" s="153">
        <f t="shared" si="33"/>
        <v>0</v>
      </c>
      <c r="AR166" s="15" t="s">
        <v>155</v>
      </c>
      <c r="AT166" s="15" t="s">
        <v>123</v>
      </c>
      <c r="AU166" s="15" t="s">
        <v>83</v>
      </c>
      <c r="AY166" s="15" t="s">
        <v>120</v>
      </c>
      <c r="BE166" s="154">
        <f t="shared" si="34"/>
        <v>0</v>
      </c>
      <c r="BF166" s="154">
        <f t="shared" si="35"/>
        <v>0</v>
      </c>
      <c r="BG166" s="154">
        <f t="shared" si="36"/>
        <v>0</v>
      </c>
      <c r="BH166" s="154">
        <f t="shared" si="37"/>
        <v>0</v>
      </c>
      <c r="BI166" s="154">
        <f t="shared" si="38"/>
        <v>0</v>
      </c>
      <c r="BJ166" s="15" t="s">
        <v>22</v>
      </c>
      <c r="BK166" s="154">
        <f t="shared" si="39"/>
        <v>0</v>
      </c>
      <c r="BL166" s="15" t="s">
        <v>155</v>
      </c>
      <c r="BM166" s="15" t="s">
        <v>385</v>
      </c>
    </row>
    <row r="167" spans="2:65" s="1" customFormat="1" ht="22.5" customHeight="1" x14ac:dyDescent="0.3">
      <c r="B167" s="31"/>
      <c r="C167" s="143" t="s">
        <v>386</v>
      </c>
      <c r="D167" s="143" t="s">
        <v>123</v>
      </c>
      <c r="E167" s="144" t="s">
        <v>387</v>
      </c>
      <c r="F167" s="145" t="s">
        <v>388</v>
      </c>
      <c r="G167" s="146" t="s">
        <v>154</v>
      </c>
      <c r="H167" s="147">
        <v>14</v>
      </c>
      <c r="I167" s="148"/>
      <c r="J167" s="149">
        <f t="shared" si="30"/>
        <v>0</v>
      </c>
      <c r="K167" s="145" t="s">
        <v>127</v>
      </c>
      <c r="L167" s="31"/>
      <c r="M167" s="150" t="s">
        <v>20</v>
      </c>
      <c r="N167" s="151" t="s">
        <v>45</v>
      </c>
      <c r="P167" s="152">
        <f t="shared" si="31"/>
        <v>0</v>
      </c>
      <c r="Q167" s="152">
        <v>1.5900000000000001E-3</v>
      </c>
      <c r="R167" s="152">
        <f t="shared" si="32"/>
        <v>2.2260000000000002E-2</v>
      </c>
      <c r="S167" s="152">
        <v>0</v>
      </c>
      <c r="T167" s="153">
        <f t="shared" si="33"/>
        <v>0</v>
      </c>
      <c r="AR167" s="15" t="s">
        <v>155</v>
      </c>
      <c r="AT167" s="15" t="s">
        <v>123</v>
      </c>
      <c r="AU167" s="15" t="s">
        <v>83</v>
      </c>
      <c r="AY167" s="15" t="s">
        <v>120</v>
      </c>
      <c r="BE167" s="154">
        <f t="shared" si="34"/>
        <v>0</v>
      </c>
      <c r="BF167" s="154">
        <f t="shared" si="35"/>
        <v>0</v>
      </c>
      <c r="BG167" s="154">
        <f t="shared" si="36"/>
        <v>0</v>
      </c>
      <c r="BH167" s="154">
        <f t="shared" si="37"/>
        <v>0</v>
      </c>
      <c r="BI167" s="154">
        <f t="shared" si="38"/>
        <v>0</v>
      </c>
      <c r="BJ167" s="15" t="s">
        <v>22</v>
      </c>
      <c r="BK167" s="154">
        <f t="shared" si="39"/>
        <v>0</v>
      </c>
      <c r="BL167" s="15" t="s">
        <v>155</v>
      </c>
      <c r="BM167" s="15" t="s">
        <v>389</v>
      </c>
    </row>
    <row r="168" spans="2:65" s="1" customFormat="1" ht="31.5" customHeight="1" x14ac:dyDescent="0.3">
      <c r="B168" s="31"/>
      <c r="C168" s="143" t="s">
        <v>390</v>
      </c>
      <c r="D168" s="143" t="s">
        <v>123</v>
      </c>
      <c r="E168" s="144" t="s">
        <v>391</v>
      </c>
      <c r="F168" s="145" t="s">
        <v>392</v>
      </c>
      <c r="G168" s="146" t="s">
        <v>154</v>
      </c>
      <c r="H168" s="147">
        <v>2</v>
      </c>
      <c r="I168" s="148"/>
      <c r="J168" s="149">
        <f t="shared" si="30"/>
        <v>0</v>
      </c>
      <c r="K168" s="145" t="s">
        <v>127</v>
      </c>
      <c r="L168" s="31"/>
      <c r="M168" s="150" t="s">
        <v>20</v>
      </c>
      <c r="N168" s="151" t="s">
        <v>45</v>
      </c>
      <c r="P168" s="152">
        <f t="shared" si="31"/>
        <v>0</v>
      </c>
      <c r="Q168" s="152">
        <v>2.0000000000000002E-5</v>
      </c>
      <c r="R168" s="152">
        <f t="shared" si="32"/>
        <v>4.0000000000000003E-5</v>
      </c>
      <c r="S168" s="152">
        <v>0</v>
      </c>
      <c r="T168" s="153">
        <f t="shared" si="33"/>
        <v>0</v>
      </c>
      <c r="AR168" s="15" t="s">
        <v>155</v>
      </c>
      <c r="AT168" s="15" t="s">
        <v>123</v>
      </c>
      <c r="AU168" s="15" t="s">
        <v>83</v>
      </c>
      <c r="AY168" s="15" t="s">
        <v>120</v>
      </c>
      <c r="BE168" s="154">
        <f t="shared" si="34"/>
        <v>0</v>
      </c>
      <c r="BF168" s="154">
        <f t="shared" si="35"/>
        <v>0</v>
      </c>
      <c r="BG168" s="154">
        <f t="shared" si="36"/>
        <v>0</v>
      </c>
      <c r="BH168" s="154">
        <f t="shared" si="37"/>
        <v>0</v>
      </c>
      <c r="BI168" s="154">
        <f t="shared" si="38"/>
        <v>0</v>
      </c>
      <c r="BJ168" s="15" t="s">
        <v>22</v>
      </c>
      <c r="BK168" s="154">
        <f t="shared" si="39"/>
        <v>0</v>
      </c>
      <c r="BL168" s="15" t="s">
        <v>155</v>
      </c>
      <c r="BM168" s="15" t="s">
        <v>393</v>
      </c>
    </row>
    <row r="169" spans="2:65" s="1" customFormat="1" ht="31.5" customHeight="1" x14ac:dyDescent="0.3">
      <c r="B169" s="31"/>
      <c r="C169" s="143" t="s">
        <v>394</v>
      </c>
      <c r="D169" s="143" t="s">
        <v>123</v>
      </c>
      <c r="E169" s="144" t="s">
        <v>395</v>
      </c>
      <c r="F169" s="145" t="s">
        <v>396</v>
      </c>
      <c r="G169" s="146" t="s">
        <v>154</v>
      </c>
      <c r="H169" s="147">
        <v>6</v>
      </c>
      <c r="I169" s="148"/>
      <c r="J169" s="149">
        <f t="shared" si="30"/>
        <v>0</v>
      </c>
      <c r="K169" s="145" t="s">
        <v>127</v>
      </c>
      <c r="L169" s="31"/>
      <c r="M169" s="150" t="s">
        <v>20</v>
      </c>
      <c r="N169" s="151" t="s">
        <v>45</v>
      </c>
      <c r="P169" s="152">
        <f t="shared" si="31"/>
        <v>0</v>
      </c>
      <c r="Q169" s="152">
        <v>6.0000000000000002E-5</v>
      </c>
      <c r="R169" s="152">
        <f t="shared" si="32"/>
        <v>3.6000000000000002E-4</v>
      </c>
      <c r="S169" s="152">
        <v>0</v>
      </c>
      <c r="T169" s="153">
        <f t="shared" si="33"/>
        <v>0</v>
      </c>
      <c r="AR169" s="15" t="s">
        <v>155</v>
      </c>
      <c r="AT169" s="15" t="s">
        <v>123</v>
      </c>
      <c r="AU169" s="15" t="s">
        <v>83</v>
      </c>
      <c r="AY169" s="15" t="s">
        <v>120</v>
      </c>
      <c r="BE169" s="154">
        <f t="shared" si="34"/>
        <v>0</v>
      </c>
      <c r="BF169" s="154">
        <f t="shared" si="35"/>
        <v>0</v>
      </c>
      <c r="BG169" s="154">
        <f t="shared" si="36"/>
        <v>0</v>
      </c>
      <c r="BH169" s="154">
        <f t="shared" si="37"/>
        <v>0</v>
      </c>
      <c r="BI169" s="154">
        <f t="shared" si="38"/>
        <v>0</v>
      </c>
      <c r="BJ169" s="15" t="s">
        <v>22</v>
      </c>
      <c r="BK169" s="154">
        <f t="shared" si="39"/>
        <v>0</v>
      </c>
      <c r="BL169" s="15" t="s">
        <v>155</v>
      </c>
      <c r="BM169" s="15" t="s">
        <v>397</v>
      </c>
    </row>
    <row r="170" spans="2:65" s="1" customFormat="1" ht="31.5" customHeight="1" x14ac:dyDescent="0.3">
      <c r="B170" s="31"/>
      <c r="C170" s="143" t="s">
        <v>398</v>
      </c>
      <c r="D170" s="143" t="s">
        <v>123</v>
      </c>
      <c r="E170" s="144" t="s">
        <v>399</v>
      </c>
      <c r="F170" s="145" t="s">
        <v>400</v>
      </c>
      <c r="G170" s="146" t="s">
        <v>205</v>
      </c>
      <c r="H170" s="147">
        <v>8</v>
      </c>
      <c r="I170" s="148"/>
      <c r="J170" s="149">
        <f t="shared" si="30"/>
        <v>0</v>
      </c>
      <c r="K170" s="145" t="s">
        <v>127</v>
      </c>
      <c r="L170" s="31"/>
      <c r="M170" s="150" t="s">
        <v>20</v>
      </c>
      <c r="N170" s="151" t="s">
        <v>45</v>
      </c>
      <c r="P170" s="152">
        <f t="shared" si="31"/>
        <v>0</v>
      </c>
      <c r="Q170" s="152">
        <v>1.0000000000000001E-5</v>
      </c>
      <c r="R170" s="152">
        <f t="shared" si="32"/>
        <v>8.0000000000000007E-5</v>
      </c>
      <c r="S170" s="152">
        <v>0</v>
      </c>
      <c r="T170" s="153">
        <f t="shared" si="33"/>
        <v>0</v>
      </c>
      <c r="AR170" s="15" t="s">
        <v>155</v>
      </c>
      <c r="AT170" s="15" t="s">
        <v>123</v>
      </c>
      <c r="AU170" s="15" t="s">
        <v>83</v>
      </c>
      <c r="AY170" s="15" t="s">
        <v>120</v>
      </c>
      <c r="BE170" s="154">
        <f t="shared" si="34"/>
        <v>0</v>
      </c>
      <c r="BF170" s="154">
        <f t="shared" si="35"/>
        <v>0</v>
      </c>
      <c r="BG170" s="154">
        <f t="shared" si="36"/>
        <v>0</v>
      </c>
      <c r="BH170" s="154">
        <f t="shared" si="37"/>
        <v>0</v>
      </c>
      <c r="BI170" s="154">
        <f t="shared" si="38"/>
        <v>0</v>
      </c>
      <c r="BJ170" s="15" t="s">
        <v>22</v>
      </c>
      <c r="BK170" s="154">
        <f t="shared" si="39"/>
        <v>0</v>
      </c>
      <c r="BL170" s="15" t="s">
        <v>155</v>
      </c>
      <c r="BM170" s="15" t="s">
        <v>401</v>
      </c>
    </row>
    <row r="171" spans="2:65" s="11" customFormat="1" ht="13.5" x14ac:dyDescent="0.3">
      <c r="B171" s="157"/>
      <c r="D171" s="155" t="s">
        <v>136</v>
      </c>
      <c r="E171" s="158" t="s">
        <v>20</v>
      </c>
      <c r="F171" s="159" t="s">
        <v>402</v>
      </c>
      <c r="H171" s="160">
        <v>8</v>
      </c>
      <c r="I171" s="161"/>
      <c r="L171" s="157"/>
      <c r="M171" s="162"/>
      <c r="T171" s="163"/>
      <c r="AT171" s="158" t="s">
        <v>136</v>
      </c>
      <c r="AU171" s="158" t="s">
        <v>83</v>
      </c>
      <c r="AV171" s="11" t="s">
        <v>83</v>
      </c>
      <c r="AW171" s="11" t="s">
        <v>37</v>
      </c>
      <c r="AX171" s="11" t="s">
        <v>22</v>
      </c>
      <c r="AY171" s="158" t="s">
        <v>120</v>
      </c>
    </row>
    <row r="172" spans="2:65" s="1" customFormat="1" ht="31.5" customHeight="1" x14ac:dyDescent="0.3">
      <c r="B172" s="31"/>
      <c r="C172" s="143" t="s">
        <v>403</v>
      </c>
      <c r="D172" s="143" t="s">
        <v>123</v>
      </c>
      <c r="E172" s="144" t="s">
        <v>399</v>
      </c>
      <c r="F172" s="145" t="s">
        <v>400</v>
      </c>
      <c r="G172" s="146" t="s">
        <v>205</v>
      </c>
      <c r="H172" s="147">
        <v>8</v>
      </c>
      <c r="I172" s="148"/>
      <c r="J172" s="149">
        <f>ROUND(I172*H172,2)</f>
        <v>0</v>
      </c>
      <c r="K172" s="145" t="s">
        <v>127</v>
      </c>
      <c r="L172" s="31"/>
      <c r="M172" s="150" t="s">
        <v>20</v>
      </c>
      <c r="N172" s="151" t="s">
        <v>45</v>
      </c>
      <c r="P172" s="152">
        <f>O172*H172</f>
        <v>0</v>
      </c>
      <c r="Q172" s="152">
        <v>1.0000000000000001E-5</v>
      </c>
      <c r="R172" s="152">
        <f>Q172*H172</f>
        <v>8.0000000000000007E-5</v>
      </c>
      <c r="S172" s="152">
        <v>0</v>
      </c>
      <c r="T172" s="153">
        <f>S172*H172</f>
        <v>0</v>
      </c>
      <c r="AR172" s="15" t="s">
        <v>155</v>
      </c>
      <c r="AT172" s="15" t="s">
        <v>123</v>
      </c>
      <c r="AU172" s="15" t="s">
        <v>83</v>
      </c>
      <c r="AY172" s="15" t="s">
        <v>120</v>
      </c>
      <c r="BE172" s="154">
        <f>IF(N172="základní",J172,0)</f>
        <v>0</v>
      </c>
      <c r="BF172" s="154">
        <f>IF(N172="snížená",J172,0)</f>
        <v>0</v>
      </c>
      <c r="BG172" s="154">
        <f>IF(N172="zákl. přenesená",J172,0)</f>
        <v>0</v>
      </c>
      <c r="BH172" s="154">
        <f>IF(N172="sníž. přenesená",J172,0)</f>
        <v>0</v>
      </c>
      <c r="BI172" s="154">
        <f>IF(N172="nulová",J172,0)</f>
        <v>0</v>
      </c>
      <c r="BJ172" s="15" t="s">
        <v>22</v>
      </c>
      <c r="BK172" s="154">
        <f>ROUND(I172*H172,2)</f>
        <v>0</v>
      </c>
      <c r="BL172" s="15" t="s">
        <v>155</v>
      </c>
      <c r="BM172" s="15" t="s">
        <v>404</v>
      </c>
    </row>
    <row r="173" spans="2:65" s="11" customFormat="1" ht="13.5" x14ac:dyDescent="0.3">
      <c r="B173" s="157"/>
      <c r="D173" s="155" t="s">
        <v>136</v>
      </c>
      <c r="E173" s="158" t="s">
        <v>20</v>
      </c>
      <c r="F173" s="159" t="s">
        <v>405</v>
      </c>
      <c r="H173" s="160">
        <v>8</v>
      </c>
      <c r="I173" s="161"/>
      <c r="L173" s="157"/>
      <c r="M173" s="162"/>
      <c r="T173" s="163"/>
      <c r="AT173" s="158" t="s">
        <v>136</v>
      </c>
      <c r="AU173" s="158" t="s">
        <v>83</v>
      </c>
      <c r="AV173" s="11" t="s">
        <v>83</v>
      </c>
      <c r="AW173" s="11" t="s">
        <v>37</v>
      </c>
      <c r="AX173" s="11" t="s">
        <v>22</v>
      </c>
      <c r="AY173" s="158" t="s">
        <v>120</v>
      </c>
    </row>
    <row r="174" spans="2:65" s="1" customFormat="1" ht="31.5" customHeight="1" x14ac:dyDescent="0.3">
      <c r="B174" s="31"/>
      <c r="C174" s="143" t="s">
        <v>406</v>
      </c>
      <c r="D174" s="143" t="s">
        <v>123</v>
      </c>
      <c r="E174" s="144" t="s">
        <v>407</v>
      </c>
      <c r="F174" s="145" t="s">
        <v>408</v>
      </c>
      <c r="G174" s="146" t="s">
        <v>205</v>
      </c>
      <c r="H174" s="147">
        <v>10</v>
      </c>
      <c r="I174" s="148"/>
      <c r="J174" s="149">
        <f>ROUND(I174*H174,2)</f>
        <v>0</v>
      </c>
      <c r="K174" s="145" t="s">
        <v>127</v>
      </c>
      <c r="L174" s="31"/>
      <c r="M174" s="150" t="s">
        <v>20</v>
      </c>
      <c r="N174" s="151" t="s">
        <v>45</v>
      </c>
      <c r="P174" s="152">
        <f>O174*H174</f>
        <v>0</v>
      </c>
      <c r="Q174" s="152">
        <v>1.0000000000000001E-5</v>
      </c>
      <c r="R174" s="152">
        <f>Q174*H174</f>
        <v>1E-4</v>
      </c>
      <c r="S174" s="152">
        <v>0</v>
      </c>
      <c r="T174" s="153">
        <f>S174*H174</f>
        <v>0</v>
      </c>
      <c r="AR174" s="15" t="s">
        <v>155</v>
      </c>
      <c r="AT174" s="15" t="s">
        <v>123</v>
      </c>
      <c r="AU174" s="15" t="s">
        <v>83</v>
      </c>
      <c r="AY174" s="15" t="s">
        <v>120</v>
      </c>
      <c r="BE174" s="154">
        <f>IF(N174="základní",J174,0)</f>
        <v>0</v>
      </c>
      <c r="BF174" s="154">
        <f>IF(N174="snížená",J174,0)</f>
        <v>0</v>
      </c>
      <c r="BG174" s="154">
        <f>IF(N174="zákl. přenesená",J174,0)</f>
        <v>0</v>
      </c>
      <c r="BH174" s="154">
        <f>IF(N174="sníž. přenesená",J174,0)</f>
        <v>0</v>
      </c>
      <c r="BI174" s="154">
        <f>IF(N174="nulová",J174,0)</f>
        <v>0</v>
      </c>
      <c r="BJ174" s="15" t="s">
        <v>22</v>
      </c>
      <c r="BK174" s="154">
        <f>ROUND(I174*H174,2)</f>
        <v>0</v>
      </c>
      <c r="BL174" s="15" t="s">
        <v>155</v>
      </c>
      <c r="BM174" s="15" t="s">
        <v>409</v>
      </c>
    </row>
    <row r="175" spans="2:65" s="1" customFormat="1" ht="31.5" customHeight="1" x14ac:dyDescent="0.3">
      <c r="B175" s="31"/>
      <c r="C175" s="143" t="s">
        <v>410</v>
      </c>
      <c r="D175" s="143" t="s">
        <v>123</v>
      </c>
      <c r="E175" s="144" t="s">
        <v>411</v>
      </c>
      <c r="F175" s="145" t="s">
        <v>412</v>
      </c>
      <c r="G175" s="146" t="s">
        <v>205</v>
      </c>
      <c r="H175" s="147">
        <v>3</v>
      </c>
      <c r="I175" s="148"/>
      <c r="J175" s="149">
        <f>ROUND(I175*H175,2)</f>
        <v>0</v>
      </c>
      <c r="K175" s="145" t="s">
        <v>127</v>
      </c>
      <c r="L175" s="31"/>
      <c r="M175" s="150" t="s">
        <v>20</v>
      </c>
      <c r="N175" s="151" t="s">
        <v>45</v>
      </c>
      <c r="P175" s="152">
        <f>O175*H175</f>
        <v>0</v>
      </c>
      <c r="Q175" s="152">
        <v>3.0000000000000001E-5</v>
      </c>
      <c r="R175" s="152">
        <f>Q175*H175</f>
        <v>9.0000000000000006E-5</v>
      </c>
      <c r="S175" s="152">
        <v>0</v>
      </c>
      <c r="T175" s="153">
        <f>S175*H175</f>
        <v>0</v>
      </c>
      <c r="AR175" s="15" t="s">
        <v>155</v>
      </c>
      <c r="AT175" s="15" t="s">
        <v>123</v>
      </c>
      <c r="AU175" s="15" t="s">
        <v>83</v>
      </c>
      <c r="AY175" s="15" t="s">
        <v>120</v>
      </c>
      <c r="BE175" s="154">
        <f>IF(N175="základní",J175,0)</f>
        <v>0</v>
      </c>
      <c r="BF175" s="154">
        <f>IF(N175="snížená",J175,0)</f>
        <v>0</v>
      </c>
      <c r="BG175" s="154">
        <f>IF(N175="zákl. přenesená",J175,0)</f>
        <v>0</v>
      </c>
      <c r="BH175" s="154">
        <f>IF(N175="sníž. přenesená",J175,0)</f>
        <v>0</v>
      </c>
      <c r="BI175" s="154">
        <f>IF(N175="nulová",J175,0)</f>
        <v>0</v>
      </c>
      <c r="BJ175" s="15" t="s">
        <v>22</v>
      </c>
      <c r="BK175" s="154">
        <f>ROUND(I175*H175,2)</f>
        <v>0</v>
      </c>
      <c r="BL175" s="15" t="s">
        <v>155</v>
      </c>
      <c r="BM175" s="15" t="s">
        <v>413</v>
      </c>
    </row>
    <row r="176" spans="2:65" s="1" customFormat="1" ht="31.5" customHeight="1" x14ac:dyDescent="0.3">
      <c r="B176" s="31"/>
      <c r="C176" s="143" t="s">
        <v>414</v>
      </c>
      <c r="D176" s="143" t="s">
        <v>123</v>
      </c>
      <c r="E176" s="144" t="s">
        <v>415</v>
      </c>
      <c r="F176" s="145" t="s">
        <v>416</v>
      </c>
      <c r="G176" s="146" t="s">
        <v>205</v>
      </c>
      <c r="H176" s="147">
        <v>6</v>
      </c>
      <c r="I176" s="148"/>
      <c r="J176" s="149">
        <f>ROUND(I176*H176,2)</f>
        <v>0</v>
      </c>
      <c r="K176" s="145" t="s">
        <v>127</v>
      </c>
      <c r="L176" s="31"/>
      <c r="M176" s="150" t="s">
        <v>20</v>
      </c>
      <c r="N176" s="151" t="s">
        <v>45</v>
      </c>
      <c r="P176" s="152">
        <f>O176*H176</f>
        <v>0</v>
      </c>
      <c r="Q176" s="152">
        <v>6.0000000000000002E-5</v>
      </c>
      <c r="R176" s="152">
        <f>Q176*H176</f>
        <v>3.6000000000000002E-4</v>
      </c>
      <c r="S176" s="152">
        <v>0</v>
      </c>
      <c r="T176" s="153">
        <f>S176*H176</f>
        <v>0</v>
      </c>
      <c r="AR176" s="15" t="s">
        <v>155</v>
      </c>
      <c r="AT176" s="15" t="s">
        <v>123</v>
      </c>
      <c r="AU176" s="15" t="s">
        <v>83</v>
      </c>
      <c r="AY176" s="15" t="s">
        <v>120</v>
      </c>
      <c r="BE176" s="154">
        <f>IF(N176="základní",J176,0)</f>
        <v>0</v>
      </c>
      <c r="BF176" s="154">
        <f>IF(N176="snížená",J176,0)</f>
        <v>0</v>
      </c>
      <c r="BG176" s="154">
        <f>IF(N176="zákl. přenesená",J176,0)</f>
        <v>0</v>
      </c>
      <c r="BH176" s="154">
        <f>IF(N176="sníž. přenesená",J176,0)</f>
        <v>0</v>
      </c>
      <c r="BI176" s="154">
        <f>IF(N176="nulová",J176,0)</f>
        <v>0</v>
      </c>
      <c r="BJ176" s="15" t="s">
        <v>22</v>
      </c>
      <c r="BK176" s="154">
        <f>ROUND(I176*H176,2)</f>
        <v>0</v>
      </c>
      <c r="BL176" s="15" t="s">
        <v>155</v>
      </c>
      <c r="BM176" s="15" t="s">
        <v>417</v>
      </c>
    </row>
    <row r="177" spans="2:65" s="1" customFormat="1" ht="22.5" customHeight="1" x14ac:dyDescent="0.3">
      <c r="B177" s="31"/>
      <c r="C177" s="143" t="s">
        <v>418</v>
      </c>
      <c r="D177" s="143" t="s">
        <v>123</v>
      </c>
      <c r="E177" s="144" t="s">
        <v>419</v>
      </c>
      <c r="F177" s="145" t="s">
        <v>420</v>
      </c>
      <c r="G177" s="146" t="s">
        <v>154</v>
      </c>
      <c r="H177" s="147">
        <v>135</v>
      </c>
      <c r="I177" s="148"/>
      <c r="J177" s="149">
        <f>ROUND(I177*H177,2)</f>
        <v>0</v>
      </c>
      <c r="K177" s="145" t="s">
        <v>127</v>
      </c>
      <c r="L177" s="31"/>
      <c r="M177" s="150" t="s">
        <v>20</v>
      </c>
      <c r="N177" s="151" t="s">
        <v>45</v>
      </c>
      <c r="P177" s="152">
        <f>O177*H177</f>
        <v>0</v>
      </c>
      <c r="Q177" s="152">
        <v>0</v>
      </c>
      <c r="R177" s="152">
        <f>Q177*H177</f>
        <v>0</v>
      </c>
      <c r="S177" s="152">
        <v>0</v>
      </c>
      <c r="T177" s="153">
        <f>S177*H177</f>
        <v>0</v>
      </c>
      <c r="AR177" s="15" t="s">
        <v>155</v>
      </c>
      <c r="AT177" s="15" t="s">
        <v>123</v>
      </c>
      <c r="AU177" s="15" t="s">
        <v>83</v>
      </c>
      <c r="AY177" s="15" t="s">
        <v>120</v>
      </c>
      <c r="BE177" s="154">
        <f>IF(N177="základní",J177,0)</f>
        <v>0</v>
      </c>
      <c r="BF177" s="154">
        <f>IF(N177="snížená",J177,0)</f>
        <v>0</v>
      </c>
      <c r="BG177" s="154">
        <f>IF(N177="zákl. přenesená",J177,0)</f>
        <v>0</v>
      </c>
      <c r="BH177" s="154">
        <f>IF(N177="sníž. přenesená",J177,0)</f>
        <v>0</v>
      </c>
      <c r="BI177" s="154">
        <f>IF(N177="nulová",J177,0)</f>
        <v>0</v>
      </c>
      <c r="BJ177" s="15" t="s">
        <v>22</v>
      </c>
      <c r="BK177" s="154">
        <f>ROUND(I177*H177,2)</f>
        <v>0</v>
      </c>
      <c r="BL177" s="15" t="s">
        <v>155</v>
      </c>
      <c r="BM177" s="15" t="s">
        <v>421</v>
      </c>
    </row>
    <row r="178" spans="2:65" s="1" customFormat="1" ht="22.5" customHeight="1" x14ac:dyDescent="0.3">
      <c r="B178" s="31"/>
      <c r="C178" s="143" t="s">
        <v>422</v>
      </c>
      <c r="D178" s="143" t="s">
        <v>123</v>
      </c>
      <c r="E178" s="144" t="s">
        <v>423</v>
      </c>
      <c r="F178" s="145" t="s">
        <v>424</v>
      </c>
      <c r="G178" s="146" t="s">
        <v>205</v>
      </c>
      <c r="H178" s="147">
        <v>4</v>
      </c>
      <c r="I178" s="148"/>
      <c r="J178" s="149">
        <f>ROUND(I178*H178,2)</f>
        <v>0</v>
      </c>
      <c r="K178" s="145" t="s">
        <v>127</v>
      </c>
      <c r="L178" s="31"/>
      <c r="M178" s="150" t="s">
        <v>20</v>
      </c>
      <c r="N178" s="151" t="s">
        <v>45</v>
      </c>
      <c r="P178" s="152">
        <f>O178*H178</f>
        <v>0</v>
      </c>
      <c r="Q178" s="152">
        <v>1.0000000000000001E-5</v>
      </c>
      <c r="R178" s="152">
        <f>Q178*H178</f>
        <v>4.0000000000000003E-5</v>
      </c>
      <c r="S178" s="152">
        <v>0</v>
      </c>
      <c r="T178" s="153">
        <f>S178*H178</f>
        <v>0</v>
      </c>
      <c r="AR178" s="15" t="s">
        <v>155</v>
      </c>
      <c r="AT178" s="15" t="s">
        <v>123</v>
      </c>
      <c r="AU178" s="15" t="s">
        <v>83</v>
      </c>
      <c r="AY178" s="15" t="s">
        <v>120</v>
      </c>
      <c r="BE178" s="154">
        <f>IF(N178="základní",J178,0)</f>
        <v>0</v>
      </c>
      <c r="BF178" s="154">
        <f>IF(N178="snížená",J178,0)</f>
        <v>0</v>
      </c>
      <c r="BG178" s="154">
        <f>IF(N178="zákl. přenesená",J178,0)</f>
        <v>0</v>
      </c>
      <c r="BH178" s="154">
        <f>IF(N178="sníž. přenesená",J178,0)</f>
        <v>0</v>
      </c>
      <c r="BI178" s="154">
        <f>IF(N178="nulová",J178,0)</f>
        <v>0</v>
      </c>
      <c r="BJ178" s="15" t="s">
        <v>22</v>
      </c>
      <c r="BK178" s="154">
        <f>ROUND(I178*H178,2)</f>
        <v>0</v>
      </c>
      <c r="BL178" s="15" t="s">
        <v>155</v>
      </c>
      <c r="BM178" s="15" t="s">
        <v>425</v>
      </c>
    </row>
    <row r="179" spans="2:65" s="11" customFormat="1" ht="13.5" x14ac:dyDescent="0.3">
      <c r="B179" s="157"/>
      <c r="D179" s="155" t="s">
        <v>136</v>
      </c>
      <c r="E179" s="158" t="s">
        <v>20</v>
      </c>
      <c r="F179" s="159" t="s">
        <v>426</v>
      </c>
      <c r="H179" s="160">
        <v>4</v>
      </c>
      <c r="I179" s="161"/>
      <c r="L179" s="157"/>
      <c r="M179" s="162"/>
      <c r="T179" s="163"/>
      <c r="AT179" s="158" t="s">
        <v>136</v>
      </c>
      <c r="AU179" s="158" t="s">
        <v>83</v>
      </c>
      <c r="AV179" s="11" t="s">
        <v>83</v>
      </c>
      <c r="AW179" s="11" t="s">
        <v>37</v>
      </c>
      <c r="AX179" s="11" t="s">
        <v>22</v>
      </c>
      <c r="AY179" s="158" t="s">
        <v>120</v>
      </c>
    </row>
    <row r="180" spans="2:65" s="1" customFormat="1" ht="22.5" customHeight="1" x14ac:dyDescent="0.3">
      <c r="B180" s="31"/>
      <c r="C180" s="143" t="s">
        <v>427</v>
      </c>
      <c r="D180" s="143" t="s">
        <v>123</v>
      </c>
      <c r="E180" s="144" t="s">
        <v>428</v>
      </c>
      <c r="F180" s="145" t="s">
        <v>429</v>
      </c>
      <c r="G180" s="146" t="s">
        <v>205</v>
      </c>
      <c r="H180" s="147">
        <v>2</v>
      </c>
      <c r="I180" s="148"/>
      <c r="J180" s="149">
        <f>ROUND(I180*H180,2)</f>
        <v>0</v>
      </c>
      <c r="K180" s="145" t="s">
        <v>127</v>
      </c>
      <c r="L180" s="31"/>
      <c r="M180" s="150" t="s">
        <v>20</v>
      </c>
      <c r="N180" s="151" t="s">
        <v>45</v>
      </c>
      <c r="P180" s="152">
        <f>O180*H180</f>
        <v>0</v>
      </c>
      <c r="Q180" s="152">
        <v>1.0000000000000001E-5</v>
      </c>
      <c r="R180" s="152">
        <f>Q180*H180</f>
        <v>2.0000000000000002E-5</v>
      </c>
      <c r="S180" s="152">
        <v>0</v>
      </c>
      <c r="T180" s="153">
        <f>S180*H180</f>
        <v>0</v>
      </c>
      <c r="AR180" s="15" t="s">
        <v>155</v>
      </c>
      <c r="AT180" s="15" t="s">
        <v>123</v>
      </c>
      <c r="AU180" s="15" t="s">
        <v>83</v>
      </c>
      <c r="AY180" s="15" t="s">
        <v>120</v>
      </c>
      <c r="BE180" s="154">
        <f>IF(N180="základní",J180,0)</f>
        <v>0</v>
      </c>
      <c r="BF180" s="154">
        <f>IF(N180="snížená",J180,0)</f>
        <v>0</v>
      </c>
      <c r="BG180" s="154">
        <f>IF(N180="zákl. přenesená",J180,0)</f>
        <v>0</v>
      </c>
      <c r="BH180" s="154">
        <f>IF(N180="sníž. přenesená",J180,0)</f>
        <v>0</v>
      </c>
      <c r="BI180" s="154">
        <f>IF(N180="nulová",J180,0)</f>
        <v>0</v>
      </c>
      <c r="BJ180" s="15" t="s">
        <v>22</v>
      </c>
      <c r="BK180" s="154">
        <f>ROUND(I180*H180,2)</f>
        <v>0</v>
      </c>
      <c r="BL180" s="15" t="s">
        <v>155</v>
      </c>
      <c r="BM180" s="15" t="s">
        <v>430</v>
      </c>
    </row>
    <row r="181" spans="2:65" s="11" customFormat="1" ht="13.5" x14ac:dyDescent="0.3">
      <c r="B181" s="157"/>
      <c r="D181" s="155" t="s">
        <v>136</v>
      </c>
      <c r="E181" s="158" t="s">
        <v>20</v>
      </c>
      <c r="F181" s="159" t="s">
        <v>431</v>
      </c>
      <c r="H181" s="160">
        <v>2</v>
      </c>
      <c r="I181" s="161"/>
      <c r="L181" s="157"/>
      <c r="M181" s="162"/>
      <c r="T181" s="163"/>
      <c r="AT181" s="158" t="s">
        <v>136</v>
      </c>
      <c r="AU181" s="158" t="s">
        <v>83</v>
      </c>
      <c r="AV181" s="11" t="s">
        <v>83</v>
      </c>
      <c r="AW181" s="11" t="s">
        <v>37</v>
      </c>
      <c r="AX181" s="11" t="s">
        <v>22</v>
      </c>
      <c r="AY181" s="158" t="s">
        <v>120</v>
      </c>
    </row>
    <row r="182" spans="2:65" s="1" customFormat="1" ht="22.5" customHeight="1" x14ac:dyDescent="0.3">
      <c r="B182" s="31"/>
      <c r="C182" s="143" t="s">
        <v>432</v>
      </c>
      <c r="D182" s="143" t="s">
        <v>123</v>
      </c>
      <c r="E182" s="144" t="s">
        <v>433</v>
      </c>
      <c r="F182" s="145" t="s">
        <v>434</v>
      </c>
      <c r="G182" s="146" t="s">
        <v>205</v>
      </c>
      <c r="H182" s="147">
        <v>8</v>
      </c>
      <c r="I182" s="148"/>
      <c r="J182" s="149">
        <f>ROUND(I182*H182,2)</f>
        <v>0</v>
      </c>
      <c r="K182" s="145" t="s">
        <v>127</v>
      </c>
      <c r="L182" s="31"/>
      <c r="M182" s="150" t="s">
        <v>20</v>
      </c>
      <c r="N182" s="151" t="s">
        <v>45</v>
      </c>
      <c r="P182" s="152">
        <f>O182*H182</f>
        <v>0</v>
      </c>
      <c r="Q182" s="152">
        <v>3.0000000000000001E-5</v>
      </c>
      <c r="R182" s="152">
        <f>Q182*H182</f>
        <v>2.4000000000000001E-4</v>
      </c>
      <c r="S182" s="152">
        <v>0</v>
      </c>
      <c r="T182" s="153">
        <f>S182*H182</f>
        <v>0</v>
      </c>
      <c r="AR182" s="15" t="s">
        <v>155</v>
      </c>
      <c r="AT182" s="15" t="s">
        <v>123</v>
      </c>
      <c r="AU182" s="15" t="s">
        <v>83</v>
      </c>
      <c r="AY182" s="15" t="s">
        <v>120</v>
      </c>
      <c r="BE182" s="154">
        <f>IF(N182="základní",J182,0)</f>
        <v>0</v>
      </c>
      <c r="BF182" s="154">
        <f>IF(N182="snížená",J182,0)</f>
        <v>0</v>
      </c>
      <c r="BG182" s="154">
        <f>IF(N182="zákl. přenesená",J182,0)</f>
        <v>0</v>
      </c>
      <c r="BH182" s="154">
        <f>IF(N182="sníž. přenesená",J182,0)</f>
        <v>0</v>
      </c>
      <c r="BI182" s="154">
        <f>IF(N182="nulová",J182,0)</f>
        <v>0</v>
      </c>
      <c r="BJ182" s="15" t="s">
        <v>22</v>
      </c>
      <c r="BK182" s="154">
        <f>ROUND(I182*H182,2)</f>
        <v>0</v>
      </c>
      <c r="BL182" s="15" t="s">
        <v>155</v>
      </c>
      <c r="BM182" s="15" t="s">
        <v>435</v>
      </c>
    </row>
    <row r="183" spans="2:65" s="1" customFormat="1" ht="31.5" customHeight="1" x14ac:dyDescent="0.3">
      <c r="B183" s="31"/>
      <c r="C183" s="143" t="s">
        <v>436</v>
      </c>
      <c r="D183" s="143" t="s">
        <v>123</v>
      </c>
      <c r="E183" s="144" t="s">
        <v>437</v>
      </c>
      <c r="F183" s="145" t="s">
        <v>438</v>
      </c>
      <c r="G183" s="146" t="s">
        <v>126</v>
      </c>
      <c r="H183" s="147">
        <v>0.73299999999999998</v>
      </c>
      <c r="I183" s="148"/>
      <c r="J183" s="149">
        <f>ROUND(I183*H183,2)</f>
        <v>0</v>
      </c>
      <c r="K183" s="145" t="s">
        <v>127</v>
      </c>
      <c r="L183" s="31"/>
      <c r="M183" s="150" t="s">
        <v>20</v>
      </c>
      <c r="N183" s="151" t="s">
        <v>45</v>
      </c>
      <c r="P183" s="152">
        <f>O183*H183</f>
        <v>0</v>
      </c>
      <c r="Q183" s="152">
        <v>0</v>
      </c>
      <c r="R183" s="152">
        <f>Q183*H183</f>
        <v>0</v>
      </c>
      <c r="S183" s="152">
        <v>0</v>
      </c>
      <c r="T183" s="153">
        <f>S183*H183</f>
        <v>0</v>
      </c>
      <c r="AR183" s="15" t="s">
        <v>155</v>
      </c>
      <c r="AT183" s="15" t="s">
        <v>123</v>
      </c>
      <c r="AU183" s="15" t="s">
        <v>83</v>
      </c>
      <c r="AY183" s="15" t="s">
        <v>120</v>
      </c>
      <c r="BE183" s="154">
        <f>IF(N183="základní",J183,0)</f>
        <v>0</v>
      </c>
      <c r="BF183" s="154">
        <f>IF(N183="snížená",J183,0)</f>
        <v>0</v>
      </c>
      <c r="BG183" s="154">
        <f>IF(N183="zákl. přenesená",J183,0)</f>
        <v>0</v>
      </c>
      <c r="BH183" s="154">
        <f>IF(N183="sníž. přenesená",J183,0)</f>
        <v>0</v>
      </c>
      <c r="BI183" s="154">
        <f>IF(N183="nulová",J183,0)</f>
        <v>0</v>
      </c>
      <c r="BJ183" s="15" t="s">
        <v>22</v>
      </c>
      <c r="BK183" s="154">
        <f>ROUND(I183*H183,2)</f>
        <v>0</v>
      </c>
      <c r="BL183" s="15" t="s">
        <v>155</v>
      </c>
      <c r="BM183" s="15" t="s">
        <v>439</v>
      </c>
    </row>
    <row r="184" spans="2:65" s="1" customFormat="1" ht="121.5" x14ac:dyDescent="0.3">
      <c r="B184" s="31"/>
      <c r="D184" s="155" t="s">
        <v>130</v>
      </c>
      <c r="F184" s="156" t="s">
        <v>440</v>
      </c>
      <c r="I184" s="84"/>
      <c r="L184" s="31"/>
      <c r="M184" s="56"/>
      <c r="T184" s="57"/>
      <c r="AT184" s="15" t="s">
        <v>130</v>
      </c>
      <c r="AU184" s="15" t="s">
        <v>83</v>
      </c>
    </row>
    <row r="185" spans="2:65" s="1" customFormat="1" ht="44.25" customHeight="1" x14ac:dyDescent="0.3">
      <c r="B185" s="31"/>
      <c r="C185" s="143" t="s">
        <v>441</v>
      </c>
      <c r="D185" s="143" t="s">
        <v>123</v>
      </c>
      <c r="E185" s="144" t="s">
        <v>442</v>
      </c>
      <c r="F185" s="145" t="s">
        <v>443</v>
      </c>
      <c r="G185" s="146" t="s">
        <v>126</v>
      </c>
      <c r="H185" s="147">
        <v>0.73299999999999998</v>
      </c>
      <c r="I185" s="148"/>
      <c r="J185" s="149">
        <f>ROUND(I185*H185,2)</f>
        <v>0</v>
      </c>
      <c r="K185" s="145" t="s">
        <v>127</v>
      </c>
      <c r="L185" s="31"/>
      <c r="M185" s="150" t="s">
        <v>20</v>
      </c>
      <c r="N185" s="151" t="s">
        <v>45</v>
      </c>
      <c r="P185" s="152">
        <f>O185*H185</f>
        <v>0</v>
      </c>
      <c r="Q185" s="152">
        <v>0</v>
      </c>
      <c r="R185" s="152">
        <f>Q185*H185</f>
        <v>0</v>
      </c>
      <c r="S185" s="152">
        <v>0</v>
      </c>
      <c r="T185" s="153">
        <f>S185*H185</f>
        <v>0</v>
      </c>
      <c r="AR185" s="15" t="s">
        <v>155</v>
      </c>
      <c r="AT185" s="15" t="s">
        <v>123</v>
      </c>
      <c r="AU185" s="15" t="s">
        <v>83</v>
      </c>
      <c r="AY185" s="15" t="s">
        <v>120</v>
      </c>
      <c r="BE185" s="154">
        <f>IF(N185="základní",J185,0)</f>
        <v>0</v>
      </c>
      <c r="BF185" s="154">
        <f>IF(N185="snížená",J185,0)</f>
        <v>0</v>
      </c>
      <c r="BG185" s="154">
        <f>IF(N185="zákl. přenesená",J185,0)</f>
        <v>0</v>
      </c>
      <c r="BH185" s="154">
        <f>IF(N185="sníž. přenesená",J185,0)</f>
        <v>0</v>
      </c>
      <c r="BI185" s="154">
        <f>IF(N185="nulová",J185,0)</f>
        <v>0</v>
      </c>
      <c r="BJ185" s="15" t="s">
        <v>22</v>
      </c>
      <c r="BK185" s="154">
        <f>ROUND(I185*H185,2)</f>
        <v>0</v>
      </c>
      <c r="BL185" s="15" t="s">
        <v>155</v>
      </c>
      <c r="BM185" s="15" t="s">
        <v>444</v>
      </c>
    </row>
    <row r="186" spans="2:65" s="1" customFormat="1" ht="121.5" x14ac:dyDescent="0.3">
      <c r="B186" s="31"/>
      <c r="D186" s="155" t="s">
        <v>130</v>
      </c>
      <c r="F186" s="156" t="s">
        <v>440</v>
      </c>
      <c r="I186" s="84"/>
      <c r="L186" s="31"/>
      <c r="M186" s="56"/>
      <c r="T186" s="57"/>
      <c r="AT186" s="15" t="s">
        <v>130</v>
      </c>
      <c r="AU186" s="15" t="s">
        <v>83</v>
      </c>
    </row>
    <row r="187" spans="2:65" s="1" customFormat="1" ht="22.5" customHeight="1" x14ac:dyDescent="0.3">
      <c r="B187" s="31"/>
      <c r="C187" s="143" t="s">
        <v>445</v>
      </c>
      <c r="D187" s="143" t="s">
        <v>123</v>
      </c>
      <c r="E187" s="144" t="s">
        <v>446</v>
      </c>
      <c r="F187" s="145" t="s">
        <v>447</v>
      </c>
      <c r="G187" s="146" t="s">
        <v>154</v>
      </c>
      <c r="H187" s="147">
        <v>54</v>
      </c>
      <c r="I187" s="148"/>
      <c r="J187" s="149">
        <f>ROUND(I187*H187,2)</f>
        <v>0</v>
      </c>
      <c r="K187" s="145" t="s">
        <v>127</v>
      </c>
      <c r="L187" s="31"/>
      <c r="M187" s="150" t="s">
        <v>20</v>
      </c>
      <c r="N187" s="151" t="s">
        <v>45</v>
      </c>
      <c r="P187" s="152">
        <f>O187*H187</f>
        <v>0</v>
      </c>
      <c r="Q187" s="152">
        <v>2.0000000000000002E-5</v>
      </c>
      <c r="R187" s="152">
        <f>Q187*H187</f>
        <v>1.08E-3</v>
      </c>
      <c r="S187" s="152">
        <v>1E-3</v>
      </c>
      <c r="T187" s="153">
        <f>S187*H187</f>
        <v>5.3999999999999999E-2</v>
      </c>
      <c r="AR187" s="15" t="s">
        <v>155</v>
      </c>
      <c r="AT187" s="15" t="s">
        <v>123</v>
      </c>
      <c r="AU187" s="15" t="s">
        <v>83</v>
      </c>
      <c r="AY187" s="15" t="s">
        <v>120</v>
      </c>
      <c r="BE187" s="154">
        <f>IF(N187="základní",J187,0)</f>
        <v>0</v>
      </c>
      <c r="BF187" s="154">
        <f>IF(N187="snížená",J187,0)</f>
        <v>0</v>
      </c>
      <c r="BG187" s="154">
        <f>IF(N187="zákl. přenesená",J187,0)</f>
        <v>0</v>
      </c>
      <c r="BH187" s="154">
        <f>IF(N187="sníž. přenesená",J187,0)</f>
        <v>0</v>
      </c>
      <c r="BI187" s="154">
        <f>IF(N187="nulová",J187,0)</f>
        <v>0</v>
      </c>
      <c r="BJ187" s="15" t="s">
        <v>22</v>
      </c>
      <c r="BK187" s="154">
        <f>ROUND(I187*H187,2)</f>
        <v>0</v>
      </c>
      <c r="BL187" s="15" t="s">
        <v>155</v>
      </c>
      <c r="BM187" s="15" t="s">
        <v>448</v>
      </c>
    </row>
    <row r="188" spans="2:65" s="1" customFormat="1" ht="22.5" customHeight="1" x14ac:dyDescent="0.3">
      <c r="B188" s="31"/>
      <c r="C188" s="143" t="s">
        <v>449</v>
      </c>
      <c r="D188" s="143" t="s">
        <v>123</v>
      </c>
      <c r="E188" s="144" t="s">
        <v>450</v>
      </c>
      <c r="F188" s="145" t="s">
        <v>451</v>
      </c>
      <c r="G188" s="146" t="s">
        <v>154</v>
      </c>
      <c r="H188" s="147">
        <v>14</v>
      </c>
      <c r="I188" s="148"/>
      <c r="J188" s="149">
        <f>ROUND(I188*H188,2)</f>
        <v>0</v>
      </c>
      <c r="K188" s="145" t="s">
        <v>127</v>
      </c>
      <c r="L188" s="31"/>
      <c r="M188" s="150" t="s">
        <v>20</v>
      </c>
      <c r="N188" s="151" t="s">
        <v>45</v>
      </c>
      <c r="P188" s="152">
        <f>O188*H188</f>
        <v>0</v>
      </c>
      <c r="Q188" s="152">
        <v>2.0000000000000002E-5</v>
      </c>
      <c r="R188" s="152">
        <f>Q188*H188</f>
        <v>2.8000000000000003E-4</v>
      </c>
      <c r="S188" s="152">
        <v>3.2000000000000002E-3</v>
      </c>
      <c r="T188" s="153">
        <f>S188*H188</f>
        <v>4.48E-2</v>
      </c>
      <c r="AR188" s="15" t="s">
        <v>155</v>
      </c>
      <c r="AT188" s="15" t="s">
        <v>123</v>
      </c>
      <c r="AU188" s="15" t="s">
        <v>83</v>
      </c>
      <c r="AY188" s="15" t="s">
        <v>120</v>
      </c>
      <c r="BE188" s="154">
        <f>IF(N188="základní",J188,0)</f>
        <v>0</v>
      </c>
      <c r="BF188" s="154">
        <f>IF(N188="snížená",J188,0)</f>
        <v>0</v>
      </c>
      <c r="BG188" s="154">
        <f>IF(N188="zákl. přenesená",J188,0)</f>
        <v>0</v>
      </c>
      <c r="BH188" s="154">
        <f>IF(N188="sníž. přenesená",J188,0)</f>
        <v>0</v>
      </c>
      <c r="BI188" s="154">
        <f>IF(N188="nulová",J188,0)</f>
        <v>0</v>
      </c>
      <c r="BJ188" s="15" t="s">
        <v>22</v>
      </c>
      <c r="BK188" s="154">
        <f>ROUND(I188*H188,2)</f>
        <v>0</v>
      </c>
      <c r="BL188" s="15" t="s">
        <v>155</v>
      </c>
      <c r="BM188" s="15" t="s">
        <v>452</v>
      </c>
    </row>
    <row r="189" spans="2:65" s="1" customFormat="1" ht="22.5" customHeight="1" x14ac:dyDescent="0.3">
      <c r="B189" s="31"/>
      <c r="C189" s="143" t="s">
        <v>453</v>
      </c>
      <c r="D189" s="143" t="s">
        <v>123</v>
      </c>
      <c r="E189" s="144" t="s">
        <v>454</v>
      </c>
      <c r="F189" s="145" t="s">
        <v>455</v>
      </c>
      <c r="G189" s="146" t="s">
        <v>154</v>
      </c>
      <c r="H189" s="147">
        <v>70</v>
      </c>
      <c r="I189" s="148"/>
      <c r="J189" s="149">
        <f>ROUND(I189*H189,2)</f>
        <v>0</v>
      </c>
      <c r="K189" s="145" t="s">
        <v>127</v>
      </c>
      <c r="L189" s="31"/>
      <c r="M189" s="150" t="s">
        <v>20</v>
      </c>
      <c r="N189" s="151" t="s">
        <v>45</v>
      </c>
      <c r="P189" s="152">
        <f>O189*H189</f>
        <v>0</v>
      </c>
      <c r="Q189" s="152">
        <v>3.0000000000000001E-5</v>
      </c>
      <c r="R189" s="152">
        <f>Q189*H189</f>
        <v>2.0999999999999999E-3</v>
      </c>
      <c r="S189" s="152">
        <v>1.06E-3</v>
      </c>
      <c r="T189" s="153">
        <f>S189*H189</f>
        <v>7.4200000000000002E-2</v>
      </c>
      <c r="AR189" s="15" t="s">
        <v>155</v>
      </c>
      <c r="AT189" s="15" t="s">
        <v>123</v>
      </c>
      <c r="AU189" s="15" t="s">
        <v>83</v>
      </c>
      <c r="AY189" s="15" t="s">
        <v>120</v>
      </c>
      <c r="BE189" s="154">
        <f>IF(N189="základní",J189,0)</f>
        <v>0</v>
      </c>
      <c r="BF189" s="154">
        <f>IF(N189="snížená",J189,0)</f>
        <v>0</v>
      </c>
      <c r="BG189" s="154">
        <f>IF(N189="zákl. přenesená",J189,0)</f>
        <v>0</v>
      </c>
      <c r="BH189" s="154">
        <f>IF(N189="sníž. přenesená",J189,0)</f>
        <v>0</v>
      </c>
      <c r="BI189" s="154">
        <f>IF(N189="nulová",J189,0)</f>
        <v>0</v>
      </c>
      <c r="BJ189" s="15" t="s">
        <v>22</v>
      </c>
      <c r="BK189" s="154">
        <f>ROUND(I189*H189,2)</f>
        <v>0</v>
      </c>
      <c r="BL189" s="15" t="s">
        <v>155</v>
      </c>
      <c r="BM189" s="15" t="s">
        <v>456</v>
      </c>
    </row>
    <row r="190" spans="2:65" s="1" customFormat="1" ht="31.5" customHeight="1" x14ac:dyDescent="0.3">
      <c r="B190" s="31"/>
      <c r="C190" s="143" t="s">
        <v>457</v>
      </c>
      <c r="D190" s="143" t="s">
        <v>123</v>
      </c>
      <c r="E190" s="144" t="s">
        <v>458</v>
      </c>
      <c r="F190" s="145" t="s">
        <v>459</v>
      </c>
      <c r="G190" s="146" t="s">
        <v>126</v>
      </c>
      <c r="H190" s="147">
        <v>0.17299999999999999</v>
      </c>
      <c r="I190" s="148"/>
      <c r="J190" s="149">
        <f>ROUND(I190*H190,2)</f>
        <v>0</v>
      </c>
      <c r="K190" s="145" t="s">
        <v>127</v>
      </c>
      <c r="L190" s="31"/>
      <c r="M190" s="150" t="s">
        <v>20</v>
      </c>
      <c r="N190" s="151" t="s">
        <v>45</v>
      </c>
      <c r="P190" s="152">
        <f>O190*H190</f>
        <v>0</v>
      </c>
      <c r="Q190" s="152">
        <v>0</v>
      </c>
      <c r="R190" s="152">
        <f>Q190*H190</f>
        <v>0</v>
      </c>
      <c r="S190" s="152">
        <v>0</v>
      </c>
      <c r="T190" s="153">
        <f>S190*H190</f>
        <v>0</v>
      </c>
      <c r="AR190" s="15" t="s">
        <v>155</v>
      </c>
      <c r="AT190" s="15" t="s">
        <v>123</v>
      </c>
      <c r="AU190" s="15" t="s">
        <v>83</v>
      </c>
      <c r="AY190" s="15" t="s">
        <v>120</v>
      </c>
      <c r="BE190" s="154">
        <f>IF(N190="základní",J190,0)</f>
        <v>0</v>
      </c>
      <c r="BF190" s="154">
        <f>IF(N190="snížená",J190,0)</f>
        <v>0</v>
      </c>
      <c r="BG190" s="154">
        <f>IF(N190="zákl. přenesená",J190,0)</f>
        <v>0</v>
      </c>
      <c r="BH190" s="154">
        <f>IF(N190="sníž. přenesená",J190,0)</f>
        <v>0</v>
      </c>
      <c r="BI190" s="154">
        <f>IF(N190="nulová",J190,0)</f>
        <v>0</v>
      </c>
      <c r="BJ190" s="15" t="s">
        <v>22</v>
      </c>
      <c r="BK190" s="154">
        <f>ROUND(I190*H190,2)</f>
        <v>0</v>
      </c>
      <c r="BL190" s="15" t="s">
        <v>155</v>
      </c>
      <c r="BM190" s="15" t="s">
        <v>460</v>
      </c>
    </row>
    <row r="191" spans="2:65" s="10" customFormat="1" ht="29.85" customHeight="1" x14ac:dyDescent="0.3">
      <c r="B191" s="131"/>
      <c r="D191" s="132" t="s">
        <v>73</v>
      </c>
      <c r="E191" s="141" t="s">
        <v>461</v>
      </c>
      <c r="F191" s="141" t="s">
        <v>462</v>
      </c>
      <c r="I191" s="134"/>
      <c r="J191" s="142">
        <f>BK191</f>
        <v>0</v>
      </c>
      <c r="L191" s="131"/>
      <c r="M191" s="136"/>
      <c r="P191" s="137">
        <f>SUM(P192:P235)</f>
        <v>0</v>
      </c>
      <c r="R191" s="137">
        <f>SUM(R192:R235)</f>
        <v>3.3900000000000007E-2</v>
      </c>
      <c r="T191" s="138">
        <f>SUM(T192:T235)</f>
        <v>0</v>
      </c>
      <c r="AR191" s="132" t="s">
        <v>83</v>
      </c>
      <c r="AT191" s="139" t="s">
        <v>73</v>
      </c>
      <c r="AU191" s="139" t="s">
        <v>22</v>
      </c>
      <c r="AY191" s="132" t="s">
        <v>120</v>
      </c>
      <c r="BK191" s="140">
        <f>SUM(BK192:BK235)</f>
        <v>0</v>
      </c>
    </row>
    <row r="192" spans="2:65" s="1" customFormat="1" ht="22.5" customHeight="1" x14ac:dyDescent="0.3">
      <c r="B192" s="31"/>
      <c r="C192" s="143" t="s">
        <v>463</v>
      </c>
      <c r="D192" s="143" t="s">
        <v>123</v>
      </c>
      <c r="E192" s="144" t="s">
        <v>464</v>
      </c>
      <c r="F192" s="145" t="s">
        <v>465</v>
      </c>
      <c r="G192" s="146" t="s">
        <v>205</v>
      </c>
      <c r="H192" s="147">
        <v>16</v>
      </c>
      <c r="I192" s="148"/>
      <c r="J192" s="149">
        <f t="shared" ref="J192:J228" si="40">ROUND(I192*H192,2)</f>
        <v>0</v>
      </c>
      <c r="K192" s="145" t="s">
        <v>127</v>
      </c>
      <c r="L192" s="31"/>
      <c r="M192" s="150" t="s">
        <v>20</v>
      </c>
      <c r="N192" s="151" t="s">
        <v>45</v>
      </c>
      <c r="P192" s="152">
        <f t="shared" ref="P192:P228" si="41">O192*H192</f>
        <v>0</v>
      </c>
      <c r="Q192" s="152">
        <v>3.0000000000000001E-5</v>
      </c>
      <c r="R192" s="152">
        <f t="shared" ref="R192:R228" si="42">Q192*H192</f>
        <v>4.8000000000000001E-4</v>
      </c>
      <c r="S192" s="152">
        <v>0</v>
      </c>
      <c r="T192" s="153">
        <f t="shared" ref="T192:T228" si="43">S192*H192</f>
        <v>0</v>
      </c>
      <c r="AR192" s="15" t="s">
        <v>155</v>
      </c>
      <c r="AT192" s="15" t="s">
        <v>123</v>
      </c>
      <c r="AU192" s="15" t="s">
        <v>83</v>
      </c>
      <c r="AY192" s="15" t="s">
        <v>120</v>
      </c>
      <c r="BE192" s="154">
        <f t="shared" ref="BE192:BE228" si="44">IF(N192="základní",J192,0)</f>
        <v>0</v>
      </c>
      <c r="BF192" s="154">
        <f t="shared" ref="BF192:BF228" si="45">IF(N192="snížená",J192,0)</f>
        <v>0</v>
      </c>
      <c r="BG192" s="154">
        <f t="shared" ref="BG192:BG228" si="46">IF(N192="zákl. přenesená",J192,0)</f>
        <v>0</v>
      </c>
      <c r="BH192" s="154">
        <f t="shared" ref="BH192:BH228" si="47">IF(N192="sníž. přenesená",J192,0)</f>
        <v>0</v>
      </c>
      <c r="BI192" s="154">
        <f t="shared" ref="BI192:BI228" si="48">IF(N192="nulová",J192,0)</f>
        <v>0</v>
      </c>
      <c r="BJ192" s="15" t="s">
        <v>22</v>
      </c>
      <c r="BK192" s="154">
        <f t="shared" ref="BK192:BK228" si="49">ROUND(I192*H192,2)</f>
        <v>0</v>
      </c>
      <c r="BL192" s="15" t="s">
        <v>155</v>
      </c>
      <c r="BM192" s="15" t="s">
        <v>466</v>
      </c>
    </row>
    <row r="193" spans="2:65" s="1" customFormat="1" ht="22.5" customHeight="1" x14ac:dyDescent="0.3">
      <c r="B193" s="31"/>
      <c r="C193" s="164" t="s">
        <v>467</v>
      </c>
      <c r="D193" s="164" t="s">
        <v>158</v>
      </c>
      <c r="E193" s="165" t="s">
        <v>468</v>
      </c>
      <c r="F193" s="166" t="s">
        <v>469</v>
      </c>
      <c r="G193" s="167" t="s">
        <v>205</v>
      </c>
      <c r="H193" s="168">
        <v>16</v>
      </c>
      <c r="I193" s="169"/>
      <c r="J193" s="170">
        <f t="shared" si="40"/>
        <v>0</v>
      </c>
      <c r="K193" s="166" t="s">
        <v>20</v>
      </c>
      <c r="L193" s="171"/>
      <c r="M193" s="172" t="s">
        <v>20</v>
      </c>
      <c r="N193" s="173" t="s">
        <v>45</v>
      </c>
      <c r="P193" s="152">
        <f t="shared" si="41"/>
        <v>0</v>
      </c>
      <c r="Q193" s="152">
        <v>2.0000000000000001E-4</v>
      </c>
      <c r="R193" s="152">
        <f t="shared" si="42"/>
        <v>3.2000000000000002E-3</v>
      </c>
      <c r="S193" s="152">
        <v>0</v>
      </c>
      <c r="T193" s="153">
        <f t="shared" si="43"/>
        <v>0</v>
      </c>
      <c r="AR193" s="15" t="s">
        <v>161</v>
      </c>
      <c r="AT193" s="15" t="s">
        <v>158</v>
      </c>
      <c r="AU193" s="15" t="s">
        <v>83</v>
      </c>
      <c r="AY193" s="15" t="s">
        <v>120</v>
      </c>
      <c r="BE193" s="154">
        <f t="shared" si="44"/>
        <v>0</v>
      </c>
      <c r="BF193" s="154">
        <f t="shared" si="45"/>
        <v>0</v>
      </c>
      <c r="BG193" s="154">
        <f t="shared" si="46"/>
        <v>0</v>
      </c>
      <c r="BH193" s="154">
        <f t="shared" si="47"/>
        <v>0</v>
      </c>
      <c r="BI193" s="154">
        <f t="shared" si="48"/>
        <v>0</v>
      </c>
      <c r="BJ193" s="15" t="s">
        <v>22</v>
      </c>
      <c r="BK193" s="154">
        <f t="shared" si="49"/>
        <v>0</v>
      </c>
      <c r="BL193" s="15" t="s">
        <v>155</v>
      </c>
      <c r="BM193" s="15" t="s">
        <v>470</v>
      </c>
    </row>
    <row r="194" spans="2:65" s="1" customFormat="1" ht="22.5" customHeight="1" x14ac:dyDescent="0.3">
      <c r="B194" s="31"/>
      <c r="C194" s="143" t="s">
        <v>471</v>
      </c>
      <c r="D194" s="143" t="s">
        <v>123</v>
      </c>
      <c r="E194" s="144" t="s">
        <v>464</v>
      </c>
      <c r="F194" s="145" t="s">
        <v>465</v>
      </c>
      <c r="G194" s="146" t="s">
        <v>205</v>
      </c>
      <c r="H194" s="147">
        <v>2</v>
      </c>
      <c r="I194" s="148"/>
      <c r="J194" s="149">
        <f t="shared" si="40"/>
        <v>0</v>
      </c>
      <c r="K194" s="145" t="s">
        <v>127</v>
      </c>
      <c r="L194" s="31"/>
      <c r="M194" s="150" t="s">
        <v>20</v>
      </c>
      <c r="N194" s="151" t="s">
        <v>45</v>
      </c>
      <c r="P194" s="152">
        <f t="shared" si="41"/>
        <v>0</v>
      </c>
      <c r="Q194" s="152">
        <v>3.0000000000000001E-5</v>
      </c>
      <c r="R194" s="152">
        <f t="shared" si="42"/>
        <v>6.0000000000000002E-5</v>
      </c>
      <c r="S194" s="152">
        <v>0</v>
      </c>
      <c r="T194" s="153">
        <f t="shared" si="43"/>
        <v>0</v>
      </c>
      <c r="AR194" s="15" t="s">
        <v>155</v>
      </c>
      <c r="AT194" s="15" t="s">
        <v>123</v>
      </c>
      <c r="AU194" s="15" t="s">
        <v>83</v>
      </c>
      <c r="AY194" s="15" t="s">
        <v>120</v>
      </c>
      <c r="BE194" s="154">
        <f t="shared" si="44"/>
        <v>0</v>
      </c>
      <c r="BF194" s="154">
        <f t="shared" si="45"/>
        <v>0</v>
      </c>
      <c r="BG194" s="154">
        <f t="shared" si="46"/>
        <v>0</v>
      </c>
      <c r="BH194" s="154">
        <f t="shared" si="47"/>
        <v>0</v>
      </c>
      <c r="BI194" s="154">
        <f t="shared" si="48"/>
        <v>0</v>
      </c>
      <c r="BJ194" s="15" t="s">
        <v>22</v>
      </c>
      <c r="BK194" s="154">
        <f t="shared" si="49"/>
        <v>0</v>
      </c>
      <c r="BL194" s="15" t="s">
        <v>155</v>
      </c>
      <c r="BM194" s="15" t="s">
        <v>472</v>
      </c>
    </row>
    <row r="195" spans="2:65" s="1" customFormat="1" ht="22.5" customHeight="1" x14ac:dyDescent="0.3">
      <c r="B195" s="31"/>
      <c r="C195" s="164" t="s">
        <v>473</v>
      </c>
      <c r="D195" s="164" t="s">
        <v>158</v>
      </c>
      <c r="E195" s="165" t="s">
        <v>474</v>
      </c>
      <c r="F195" s="166" t="s">
        <v>475</v>
      </c>
      <c r="G195" s="167" t="s">
        <v>205</v>
      </c>
      <c r="H195" s="168">
        <v>2</v>
      </c>
      <c r="I195" s="169"/>
      <c r="J195" s="170">
        <f t="shared" si="40"/>
        <v>0</v>
      </c>
      <c r="K195" s="166" t="s">
        <v>20</v>
      </c>
      <c r="L195" s="171"/>
      <c r="M195" s="172" t="s">
        <v>20</v>
      </c>
      <c r="N195" s="173" t="s">
        <v>45</v>
      </c>
      <c r="P195" s="152">
        <f t="shared" si="41"/>
        <v>0</v>
      </c>
      <c r="Q195" s="152">
        <v>2.9999999999999997E-4</v>
      </c>
      <c r="R195" s="152">
        <f t="shared" si="42"/>
        <v>5.9999999999999995E-4</v>
      </c>
      <c r="S195" s="152">
        <v>0</v>
      </c>
      <c r="T195" s="153">
        <f t="shared" si="43"/>
        <v>0</v>
      </c>
      <c r="AR195" s="15" t="s">
        <v>161</v>
      </c>
      <c r="AT195" s="15" t="s">
        <v>158</v>
      </c>
      <c r="AU195" s="15" t="s">
        <v>83</v>
      </c>
      <c r="AY195" s="15" t="s">
        <v>120</v>
      </c>
      <c r="BE195" s="154">
        <f t="shared" si="44"/>
        <v>0</v>
      </c>
      <c r="BF195" s="154">
        <f t="shared" si="45"/>
        <v>0</v>
      </c>
      <c r="BG195" s="154">
        <f t="shared" si="46"/>
        <v>0</v>
      </c>
      <c r="BH195" s="154">
        <f t="shared" si="47"/>
        <v>0</v>
      </c>
      <c r="BI195" s="154">
        <f t="shared" si="48"/>
        <v>0</v>
      </c>
      <c r="BJ195" s="15" t="s">
        <v>22</v>
      </c>
      <c r="BK195" s="154">
        <f t="shared" si="49"/>
        <v>0</v>
      </c>
      <c r="BL195" s="15" t="s">
        <v>155</v>
      </c>
      <c r="BM195" s="15" t="s">
        <v>476</v>
      </c>
    </row>
    <row r="196" spans="2:65" s="1" customFormat="1" ht="22.5" customHeight="1" x14ac:dyDescent="0.3">
      <c r="B196" s="31"/>
      <c r="C196" s="143" t="s">
        <v>477</v>
      </c>
      <c r="D196" s="143" t="s">
        <v>123</v>
      </c>
      <c r="E196" s="144" t="s">
        <v>478</v>
      </c>
      <c r="F196" s="145" t="s">
        <v>479</v>
      </c>
      <c r="G196" s="146" t="s">
        <v>205</v>
      </c>
      <c r="H196" s="147">
        <v>1</v>
      </c>
      <c r="I196" s="148"/>
      <c r="J196" s="149">
        <f t="shared" si="40"/>
        <v>0</v>
      </c>
      <c r="K196" s="145" t="s">
        <v>127</v>
      </c>
      <c r="L196" s="31"/>
      <c r="M196" s="150" t="s">
        <v>20</v>
      </c>
      <c r="N196" s="151" t="s">
        <v>45</v>
      </c>
      <c r="P196" s="152">
        <f t="shared" si="41"/>
        <v>0</v>
      </c>
      <c r="Q196" s="152">
        <v>6.9999999999999994E-5</v>
      </c>
      <c r="R196" s="152">
        <f t="shared" si="42"/>
        <v>6.9999999999999994E-5</v>
      </c>
      <c r="S196" s="152">
        <v>0</v>
      </c>
      <c r="T196" s="153">
        <f t="shared" si="43"/>
        <v>0</v>
      </c>
      <c r="AR196" s="15" t="s">
        <v>155</v>
      </c>
      <c r="AT196" s="15" t="s">
        <v>123</v>
      </c>
      <c r="AU196" s="15" t="s">
        <v>83</v>
      </c>
      <c r="AY196" s="15" t="s">
        <v>120</v>
      </c>
      <c r="BE196" s="154">
        <f t="shared" si="44"/>
        <v>0</v>
      </c>
      <c r="BF196" s="154">
        <f t="shared" si="45"/>
        <v>0</v>
      </c>
      <c r="BG196" s="154">
        <f t="shared" si="46"/>
        <v>0</v>
      </c>
      <c r="BH196" s="154">
        <f t="shared" si="47"/>
        <v>0</v>
      </c>
      <c r="BI196" s="154">
        <f t="shared" si="48"/>
        <v>0</v>
      </c>
      <c r="BJ196" s="15" t="s">
        <v>22</v>
      </c>
      <c r="BK196" s="154">
        <f t="shared" si="49"/>
        <v>0</v>
      </c>
      <c r="BL196" s="15" t="s">
        <v>155</v>
      </c>
      <c r="BM196" s="15" t="s">
        <v>480</v>
      </c>
    </row>
    <row r="197" spans="2:65" s="1" customFormat="1" ht="31.5" customHeight="1" x14ac:dyDescent="0.3">
      <c r="B197" s="31"/>
      <c r="C197" s="164" t="s">
        <v>481</v>
      </c>
      <c r="D197" s="164" t="s">
        <v>158</v>
      </c>
      <c r="E197" s="165" t="s">
        <v>482</v>
      </c>
      <c r="F197" s="166" t="s">
        <v>483</v>
      </c>
      <c r="G197" s="167" t="s">
        <v>205</v>
      </c>
      <c r="H197" s="168">
        <v>1</v>
      </c>
      <c r="I197" s="169"/>
      <c r="J197" s="170">
        <f t="shared" si="40"/>
        <v>0</v>
      </c>
      <c r="K197" s="166" t="s">
        <v>20</v>
      </c>
      <c r="L197" s="171"/>
      <c r="M197" s="172" t="s">
        <v>20</v>
      </c>
      <c r="N197" s="173" t="s">
        <v>45</v>
      </c>
      <c r="P197" s="152">
        <f t="shared" si="41"/>
        <v>0</v>
      </c>
      <c r="Q197" s="152">
        <v>6.9999999999999999E-4</v>
      </c>
      <c r="R197" s="152">
        <f t="shared" si="42"/>
        <v>6.9999999999999999E-4</v>
      </c>
      <c r="S197" s="152">
        <v>0</v>
      </c>
      <c r="T197" s="153">
        <f t="shared" si="43"/>
        <v>0</v>
      </c>
      <c r="AR197" s="15" t="s">
        <v>161</v>
      </c>
      <c r="AT197" s="15" t="s">
        <v>158</v>
      </c>
      <c r="AU197" s="15" t="s">
        <v>83</v>
      </c>
      <c r="AY197" s="15" t="s">
        <v>120</v>
      </c>
      <c r="BE197" s="154">
        <f t="shared" si="44"/>
        <v>0</v>
      </c>
      <c r="BF197" s="154">
        <f t="shared" si="45"/>
        <v>0</v>
      </c>
      <c r="BG197" s="154">
        <f t="shared" si="46"/>
        <v>0</v>
      </c>
      <c r="BH197" s="154">
        <f t="shared" si="47"/>
        <v>0</v>
      </c>
      <c r="BI197" s="154">
        <f t="shared" si="48"/>
        <v>0</v>
      </c>
      <c r="BJ197" s="15" t="s">
        <v>22</v>
      </c>
      <c r="BK197" s="154">
        <f t="shared" si="49"/>
        <v>0</v>
      </c>
      <c r="BL197" s="15" t="s">
        <v>155</v>
      </c>
      <c r="BM197" s="15" t="s">
        <v>484</v>
      </c>
    </row>
    <row r="198" spans="2:65" s="1" customFormat="1" ht="22.5" customHeight="1" x14ac:dyDescent="0.3">
      <c r="B198" s="31"/>
      <c r="C198" s="143" t="s">
        <v>485</v>
      </c>
      <c r="D198" s="143" t="s">
        <v>123</v>
      </c>
      <c r="E198" s="144" t="s">
        <v>486</v>
      </c>
      <c r="F198" s="145" t="s">
        <v>487</v>
      </c>
      <c r="G198" s="146" t="s">
        <v>205</v>
      </c>
      <c r="H198" s="147">
        <v>10</v>
      </c>
      <c r="I198" s="148"/>
      <c r="J198" s="149">
        <f t="shared" si="40"/>
        <v>0</v>
      </c>
      <c r="K198" s="145" t="s">
        <v>127</v>
      </c>
      <c r="L198" s="31"/>
      <c r="M198" s="150" t="s">
        <v>20</v>
      </c>
      <c r="N198" s="151" t="s">
        <v>45</v>
      </c>
      <c r="P198" s="152">
        <f t="shared" si="41"/>
        <v>0</v>
      </c>
      <c r="Q198" s="152">
        <v>8.0000000000000007E-5</v>
      </c>
      <c r="R198" s="152">
        <f t="shared" si="42"/>
        <v>8.0000000000000004E-4</v>
      </c>
      <c r="S198" s="152">
        <v>0</v>
      </c>
      <c r="T198" s="153">
        <f t="shared" si="43"/>
        <v>0</v>
      </c>
      <c r="AR198" s="15" t="s">
        <v>155</v>
      </c>
      <c r="AT198" s="15" t="s">
        <v>123</v>
      </c>
      <c r="AU198" s="15" t="s">
        <v>83</v>
      </c>
      <c r="AY198" s="15" t="s">
        <v>120</v>
      </c>
      <c r="BE198" s="154">
        <f t="shared" si="44"/>
        <v>0</v>
      </c>
      <c r="BF198" s="154">
        <f t="shared" si="45"/>
        <v>0</v>
      </c>
      <c r="BG198" s="154">
        <f t="shared" si="46"/>
        <v>0</v>
      </c>
      <c r="BH198" s="154">
        <f t="shared" si="47"/>
        <v>0</v>
      </c>
      <c r="BI198" s="154">
        <f t="shared" si="48"/>
        <v>0</v>
      </c>
      <c r="BJ198" s="15" t="s">
        <v>22</v>
      </c>
      <c r="BK198" s="154">
        <f t="shared" si="49"/>
        <v>0</v>
      </c>
      <c r="BL198" s="15" t="s">
        <v>155</v>
      </c>
      <c r="BM198" s="15" t="s">
        <v>488</v>
      </c>
    </row>
    <row r="199" spans="2:65" s="1" customFormat="1" ht="31.5" customHeight="1" x14ac:dyDescent="0.3">
      <c r="B199" s="31"/>
      <c r="C199" s="164" t="s">
        <v>489</v>
      </c>
      <c r="D199" s="164" t="s">
        <v>158</v>
      </c>
      <c r="E199" s="165" t="s">
        <v>490</v>
      </c>
      <c r="F199" s="166" t="s">
        <v>491</v>
      </c>
      <c r="G199" s="167" t="s">
        <v>205</v>
      </c>
      <c r="H199" s="168">
        <v>5</v>
      </c>
      <c r="I199" s="169"/>
      <c r="J199" s="170">
        <f t="shared" si="40"/>
        <v>0</v>
      </c>
      <c r="K199" s="166" t="s">
        <v>20</v>
      </c>
      <c r="L199" s="171"/>
      <c r="M199" s="172" t="s">
        <v>20</v>
      </c>
      <c r="N199" s="173" t="s">
        <v>45</v>
      </c>
      <c r="P199" s="152">
        <f t="shared" si="41"/>
        <v>0</v>
      </c>
      <c r="Q199" s="152">
        <v>4.0000000000000002E-4</v>
      </c>
      <c r="R199" s="152">
        <f t="shared" si="42"/>
        <v>2E-3</v>
      </c>
      <c r="S199" s="152">
        <v>0</v>
      </c>
      <c r="T199" s="153">
        <f t="shared" si="43"/>
        <v>0</v>
      </c>
      <c r="AR199" s="15" t="s">
        <v>161</v>
      </c>
      <c r="AT199" s="15" t="s">
        <v>158</v>
      </c>
      <c r="AU199" s="15" t="s">
        <v>83</v>
      </c>
      <c r="AY199" s="15" t="s">
        <v>120</v>
      </c>
      <c r="BE199" s="154">
        <f t="shared" si="44"/>
        <v>0</v>
      </c>
      <c r="BF199" s="154">
        <f t="shared" si="45"/>
        <v>0</v>
      </c>
      <c r="BG199" s="154">
        <f t="shared" si="46"/>
        <v>0</v>
      </c>
      <c r="BH199" s="154">
        <f t="shared" si="47"/>
        <v>0</v>
      </c>
      <c r="BI199" s="154">
        <f t="shared" si="48"/>
        <v>0</v>
      </c>
      <c r="BJ199" s="15" t="s">
        <v>22</v>
      </c>
      <c r="BK199" s="154">
        <f t="shared" si="49"/>
        <v>0</v>
      </c>
      <c r="BL199" s="15" t="s">
        <v>155</v>
      </c>
      <c r="BM199" s="15" t="s">
        <v>492</v>
      </c>
    </row>
    <row r="200" spans="2:65" s="1" customFormat="1" ht="22.5" customHeight="1" x14ac:dyDescent="0.3">
      <c r="B200" s="31"/>
      <c r="C200" s="143" t="s">
        <v>493</v>
      </c>
      <c r="D200" s="143" t="s">
        <v>123</v>
      </c>
      <c r="E200" s="144" t="s">
        <v>486</v>
      </c>
      <c r="F200" s="145" t="s">
        <v>487</v>
      </c>
      <c r="G200" s="146" t="s">
        <v>205</v>
      </c>
      <c r="H200" s="147">
        <v>4</v>
      </c>
      <c r="I200" s="148"/>
      <c r="J200" s="149">
        <f t="shared" si="40"/>
        <v>0</v>
      </c>
      <c r="K200" s="145" t="s">
        <v>127</v>
      </c>
      <c r="L200" s="31"/>
      <c r="M200" s="150" t="s">
        <v>20</v>
      </c>
      <c r="N200" s="151" t="s">
        <v>45</v>
      </c>
      <c r="P200" s="152">
        <f t="shared" si="41"/>
        <v>0</v>
      </c>
      <c r="Q200" s="152">
        <v>8.0000000000000007E-5</v>
      </c>
      <c r="R200" s="152">
        <f t="shared" si="42"/>
        <v>3.2000000000000003E-4</v>
      </c>
      <c r="S200" s="152">
        <v>0</v>
      </c>
      <c r="T200" s="153">
        <f t="shared" si="43"/>
        <v>0</v>
      </c>
      <c r="AR200" s="15" t="s">
        <v>155</v>
      </c>
      <c r="AT200" s="15" t="s">
        <v>123</v>
      </c>
      <c r="AU200" s="15" t="s">
        <v>83</v>
      </c>
      <c r="AY200" s="15" t="s">
        <v>120</v>
      </c>
      <c r="BE200" s="154">
        <f t="shared" si="44"/>
        <v>0</v>
      </c>
      <c r="BF200" s="154">
        <f t="shared" si="45"/>
        <v>0</v>
      </c>
      <c r="BG200" s="154">
        <f t="shared" si="46"/>
        <v>0</v>
      </c>
      <c r="BH200" s="154">
        <f t="shared" si="47"/>
        <v>0</v>
      </c>
      <c r="BI200" s="154">
        <f t="shared" si="48"/>
        <v>0</v>
      </c>
      <c r="BJ200" s="15" t="s">
        <v>22</v>
      </c>
      <c r="BK200" s="154">
        <f t="shared" si="49"/>
        <v>0</v>
      </c>
      <c r="BL200" s="15" t="s">
        <v>155</v>
      </c>
      <c r="BM200" s="15" t="s">
        <v>494</v>
      </c>
    </row>
    <row r="201" spans="2:65" s="1" customFormat="1" ht="31.5" customHeight="1" x14ac:dyDescent="0.3">
      <c r="B201" s="31"/>
      <c r="C201" s="164" t="s">
        <v>495</v>
      </c>
      <c r="D201" s="164" t="s">
        <v>158</v>
      </c>
      <c r="E201" s="165" t="s">
        <v>496</v>
      </c>
      <c r="F201" s="166" t="s">
        <v>497</v>
      </c>
      <c r="G201" s="167" t="s">
        <v>205</v>
      </c>
      <c r="H201" s="168">
        <v>4</v>
      </c>
      <c r="I201" s="169"/>
      <c r="J201" s="170">
        <f t="shared" si="40"/>
        <v>0</v>
      </c>
      <c r="K201" s="166" t="s">
        <v>20</v>
      </c>
      <c r="L201" s="171"/>
      <c r="M201" s="172" t="s">
        <v>20</v>
      </c>
      <c r="N201" s="173" t="s">
        <v>45</v>
      </c>
      <c r="P201" s="152">
        <f t="shared" si="41"/>
        <v>0</v>
      </c>
      <c r="Q201" s="152">
        <v>2.9999999999999997E-4</v>
      </c>
      <c r="R201" s="152">
        <f t="shared" si="42"/>
        <v>1.1999999999999999E-3</v>
      </c>
      <c r="S201" s="152">
        <v>0</v>
      </c>
      <c r="T201" s="153">
        <f t="shared" si="43"/>
        <v>0</v>
      </c>
      <c r="AR201" s="15" t="s">
        <v>161</v>
      </c>
      <c r="AT201" s="15" t="s">
        <v>158</v>
      </c>
      <c r="AU201" s="15" t="s">
        <v>83</v>
      </c>
      <c r="AY201" s="15" t="s">
        <v>120</v>
      </c>
      <c r="BE201" s="154">
        <f t="shared" si="44"/>
        <v>0</v>
      </c>
      <c r="BF201" s="154">
        <f t="shared" si="45"/>
        <v>0</v>
      </c>
      <c r="BG201" s="154">
        <f t="shared" si="46"/>
        <v>0</v>
      </c>
      <c r="BH201" s="154">
        <f t="shared" si="47"/>
        <v>0</v>
      </c>
      <c r="BI201" s="154">
        <f t="shared" si="48"/>
        <v>0</v>
      </c>
      <c r="BJ201" s="15" t="s">
        <v>22</v>
      </c>
      <c r="BK201" s="154">
        <f t="shared" si="49"/>
        <v>0</v>
      </c>
      <c r="BL201" s="15" t="s">
        <v>155</v>
      </c>
      <c r="BM201" s="15" t="s">
        <v>498</v>
      </c>
    </row>
    <row r="202" spans="2:65" s="1" customFormat="1" ht="22.5" customHeight="1" x14ac:dyDescent="0.3">
      <c r="B202" s="31"/>
      <c r="C202" s="143" t="s">
        <v>499</v>
      </c>
      <c r="D202" s="143" t="s">
        <v>123</v>
      </c>
      <c r="E202" s="144" t="s">
        <v>486</v>
      </c>
      <c r="F202" s="145" t="s">
        <v>487</v>
      </c>
      <c r="G202" s="146" t="s">
        <v>205</v>
      </c>
      <c r="H202" s="147">
        <v>4</v>
      </c>
      <c r="I202" s="148"/>
      <c r="J202" s="149">
        <f t="shared" si="40"/>
        <v>0</v>
      </c>
      <c r="K202" s="145" t="s">
        <v>127</v>
      </c>
      <c r="L202" s="31"/>
      <c r="M202" s="150" t="s">
        <v>20</v>
      </c>
      <c r="N202" s="151" t="s">
        <v>45</v>
      </c>
      <c r="P202" s="152">
        <f t="shared" si="41"/>
        <v>0</v>
      </c>
      <c r="Q202" s="152">
        <v>8.0000000000000007E-5</v>
      </c>
      <c r="R202" s="152">
        <f t="shared" si="42"/>
        <v>3.2000000000000003E-4</v>
      </c>
      <c r="S202" s="152">
        <v>0</v>
      </c>
      <c r="T202" s="153">
        <f t="shared" si="43"/>
        <v>0</v>
      </c>
      <c r="AR202" s="15" t="s">
        <v>155</v>
      </c>
      <c r="AT202" s="15" t="s">
        <v>123</v>
      </c>
      <c r="AU202" s="15" t="s">
        <v>83</v>
      </c>
      <c r="AY202" s="15" t="s">
        <v>120</v>
      </c>
      <c r="BE202" s="154">
        <f t="shared" si="44"/>
        <v>0</v>
      </c>
      <c r="BF202" s="154">
        <f t="shared" si="45"/>
        <v>0</v>
      </c>
      <c r="BG202" s="154">
        <f t="shared" si="46"/>
        <v>0</v>
      </c>
      <c r="BH202" s="154">
        <f t="shared" si="47"/>
        <v>0</v>
      </c>
      <c r="BI202" s="154">
        <f t="shared" si="48"/>
        <v>0</v>
      </c>
      <c r="BJ202" s="15" t="s">
        <v>22</v>
      </c>
      <c r="BK202" s="154">
        <f t="shared" si="49"/>
        <v>0</v>
      </c>
      <c r="BL202" s="15" t="s">
        <v>155</v>
      </c>
      <c r="BM202" s="15" t="s">
        <v>500</v>
      </c>
    </row>
    <row r="203" spans="2:65" s="1" customFormat="1" ht="31.5" customHeight="1" x14ac:dyDescent="0.3">
      <c r="B203" s="31"/>
      <c r="C203" s="164" t="s">
        <v>501</v>
      </c>
      <c r="D203" s="164" t="s">
        <v>158</v>
      </c>
      <c r="E203" s="165" t="s">
        <v>502</v>
      </c>
      <c r="F203" s="166" t="s">
        <v>503</v>
      </c>
      <c r="G203" s="167" t="s">
        <v>205</v>
      </c>
      <c r="H203" s="168">
        <v>4</v>
      </c>
      <c r="I203" s="169"/>
      <c r="J203" s="170">
        <f t="shared" si="40"/>
        <v>0</v>
      </c>
      <c r="K203" s="166" t="s">
        <v>20</v>
      </c>
      <c r="L203" s="171"/>
      <c r="M203" s="172" t="s">
        <v>20</v>
      </c>
      <c r="N203" s="173" t="s">
        <v>45</v>
      </c>
      <c r="P203" s="152">
        <f t="shared" si="41"/>
        <v>0</v>
      </c>
      <c r="Q203" s="152">
        <v>2.0000000000000001E-4</v>
      </c>
      <c r="R203" s="152">
        <f t="shared" si="42"/>
        <v>8.0000000000000004E-4</v>
      </c>
      <c r="S203" s="152">
        <v>0</v>
      </c>
      <c r="T203" s="153">
        <f t="shared" si="43"/>
        <v>0</v>
      </c>
      <c r="AR203" s="15" t="s">
        <v>161</v>
      </c>
      <c r="AT203" s="15" t="s">
        <v>158</v>
      </c>
      <c r="AU203" s="15" t="s">
        <v>83</v>
      </c>
      <c r="AY203" s="15" t="s">
        <v>120</v>
      </c>
      <c r="BE203" s="154">
        <f t="shared" si="44"/>
        <v>0</v>
      </c>
      <c r="BF203" s="154">
        <f t="shared" si="45"/>
        <v>0</v>
      </c>
      <c r="BG203" s="154">
        <f t="shared" si="46"/>
        <v>0</v>
      </c>
      <c r="BH203" s="154">
        <f t="shared" si="47"/>
        <v>0</v>
      </c>
      <c r="BI203" s="154">
        <f t="shared" si="48"/>
        <v>0</v>
      </c>
      <c r="BJ203" s="15" t="s">
        <v>22</v>
      </c>
      <c r="BK203" s="154">
        <f t="shared" si="49"/>
        <v>0</v>
      </c>
      <c r="BL203" s="15" t="s">
        <v>155</v>
      </c>
      <c r="BM203" s="15" t="s">
        <v>504</v>
      </c>
    </row>
    <row r="204" spans="2:65" s="1" customFormat="1" ht="22.5" customHeight="1" x14ac:dyDescent="0.3">
      <c r="B204" s="31"/>
      <c r="C204" s="143" t="s">
        <v>505</v>
      </c>
      <c r="D204" s="143" t="s">
        <v>123</v>
      </c>
      <c r="E204" s="144" t="s">
        <v>506</v>
      </c>
      <c r="F204" s="145" t="s">
        <v>507</v>
      </c>
      <c r="G204" s="146" t="s">
        <v>205</v>
      </c>
      <c r="H204" s="147">
        <v>1</v>
      </c>
      <c r="I204" s="148"/>
      <c r="J204" s="149">
        <f t="shared" si="40"/>
        <v>0</v>
      </c>
      <c r="K204" s="145" t="s">
        <v>127</v>
      </c>
      <c r="L204" s="31"/>
      <c r="M204" s="150" t="s">
        <v>20</v>
      </c>
      <c r="N204" s="151" t="s">
        <v>45</v>
      </c>
      <c r="P204" s="152">
        <f t="shared" si="41"/>
        <v>0</v>
      </c>
      <c r="Q204" s="152">
        <v>1.2E-4</v>
      </c>
      <c r="R204" s="152">
        <f t="shared" si="42"/>
        <v>1.2E-4</v>
      </c>
      <c r="S204" s="152">
        <v>0</v>
      </c>
      <c r="T204" s="153">
        <f t="shared" si="43"/>
        <v>0</v>
      </c>
      <c r="AR204" s="15" t="s">
        <v>155</v>
      </c>
      <c r="AT204" s="15" t="s">
        <v>123</v>
      </c>
      <c r="AU204" s="15" t="s">
        <v>83</v>
      </c>
      <c r="AY204" s="15" t="s">
        <v>120</v>
      </c>
      <c r="BE204" s="154">
        <f t="shared" si="44"/>
        <v>0</v>
      </c>
      <c r="BF204" s="154">
        <f t="shared" si="45"/>
        <v>0</v>
      </c>
      <c r="BG204" s="154">
        <f t="shared" si="46"/>
        <v>0</v>
      </c>
      <c r="BH204" s="154">
        <f t="shared" si="47"/>
        <v>0</v>
      </c>
      <c r="BI204" s="154">
        <f t="shared" si="48"/>
        <v>0</v>
      </c>
      <c r="BJ204" s="15" t="s">
        <v>22</v>
      </c>
      <c r="BK204" s="154">
        <f t="shared" si="49"/>
        <v>0</v>
      </c>
      <c r="BL204" s="15" t="s">
        <v>155</v>
      </c>
      <c r="BM204" s="15" t="s">
        <v>508</v>
      </c>
    </row>
    <row r="205" spans="2:65" s="1" customFormat="1" ht="22.5" customHeight="1" x14ac:dyDescent="0.3">
      <c r="B205" s="31"/>
      <c r="C205" s="164" t="s">
        <v>509</v>
      </c>
      <c r="D205" s="164" t="s">
        <v>158</v>
      </c>
      <c r="E205" s="165" t="s">
        <v>510</v>
      </c>
      <c r="F205" s="166" t="s">
        <v>511</v>
      </c>
      <c r="G205" s="167" t="s">
        <v>205</v>
      </c>
      <c r="H205" s="168">
        <v>1</v>
      </c>
      <c r="I205" s="169"/>
      <c r="J205" s="170">
        <f t="shared" si="40"/>
        <v>0</v>
      </c>
      <c r="K205" s="166" t="s">
        <v>20</v>
      </c>
      <c r="L205" s="171"/>
      <c r="M205" s="172" t="s">
        <v>20</v>
      </c>
      <c r="N205" s="173" t="s">
        <v>45</v>
      </c>
      <c r="P205" s="152">
        <f t="shared" si="41"/>
        <v>0</v>
      </c>
      <c r="Q205" s="152">
        <v>3.0000000000000001E-3</v>
      </c>
      <c r="R205" s="152">
        <f t="shared" si="42"/>
        <v>3.0000000000000001E-3</v>
      </c>
      <c r="S205" s="152">
        <v>0</v>
      </c>
      <c r="T205" s="153">
        <f t="shared" si="43"/>
        <v>0</v>
      </c>
      <c r="AR205" s="15" t="s">
        <v>161</v>
      </c>
      <c r="AT205" s="15" t="s">
        <v>158</v>
      </c>
      <c r="AU205" s="15" t="s">
        <v>83</v>
      </c>
      <c r="AY205" s="15" t="s">
        <v>120</v>
      </c>
      <c r="BE205" s="154">
        <f t="shared" si="44"/>
        <v>0</v>
      </c>
      <c r="BF205" s="154">
        <f t="shared" si="45"/>
        <v>0</v>
      </c>
      <c r="BG205" s="154">
        <f t="shared" si="46"/>
        <v>0</v>
      </c>
      <c r="BH205" s="154">
        <f t="shared" si="47"/>
        <v>0</v>
      </c>
      <c r="BI205" s="154">
        <f t="shared" si="48"/>
        <v>0</v>
      </c>
      <c r="BJ205" s="15" t="s">
        <v>22</v>
      </c>
      <c r="BK205" s="154">
        <f t="shared" si="49"/>
        <v>0</v>
      </c>
      <c r="BL205" s="15" t="s">
        <v>155</v>
      </c>
      <c r="BM205" s="15" t="s">
        <v>512</v>
      </c>
    </row>
    <row r="206" spans="2:65" s="1" customFormat="1" ht="22.5" customHeight="1" x14ac:dyDescent="0.3">
      <c r="B206" s="31"/>
      <c r="C206" s="143" t="s">
        <v>513</v>
      </c>
      <c r="D206" s="143" t="s">
        <v>123</v>
      </c>
      <c r="E206" s="144" t="s">
        <v>514</v>
      </c>
      <c r="F206" s="145" t="s">
        <v>515</v>
      </c>
      <c r="G206" s="146" t="s">
        <v>205</v>
      </c>
      <c r="H206" s="147">
        <v>1</v>
      </c>
      <c r="I206" s="148"/>
      <c r="J206" s="149">
        <f t="shared" si="40"/>
        <v>0</v>
      </c>
      <c r="K206" s="145" t="s">
        <v>20</v>
      </c>
      <c r="L206" s="31"/>
      <c r="M206" s="150" t="s">
        <v>20</v>
      </c>
      <c r="N206" s="151" t="s">
        <v>45</v>
      </c>
      <c r="P206" s="152">
        <f t="shared" si="41"/>
        <v>0</v>
      </c>
      <c r="Q206" s="152">
        <v>0</v>
      </c>
      <c r="R206" s="152">
        <f t="shared" si="42"/>
        <v>0</v>
      </c>
      <c r="S206" s="152">
        <v>0</v>
      </c>
      <c r="T206" s="153">
        <f t="shared" si="43"/>
        <v>0</v>
      </c>
      <c r="AR206" s="15" t="s">
        <v>155</v>
      </c>
      <c r="AT206" s="15" t="s">
        <v>123</v>
      </c>
      <c r="AU206" s="15" t="s">
        <v>83</v>
      </c>
      <c r="AY206" s="15" t="s">
        <v>120</v>
      </c>
      <c r="BE206" s="154">
        <f t="shared" si="44"/>
        <v>0</v>
      </c>
      <c r="BF206" s="154">
        <f t="shared" si="45"/>
        <v>0</v>
      </c>
      <c r="BG206" s="154">
        <f t="shared" si="46"/>
        <v>0</v>
      </c>
      <c r="BH206" s="154">
        <f t="shared" si="47"/>
        <v>0</v>
      </c>
      <c r="BI206" s="154">
        <f t="shared" si="48"/>
        <v>0</v>
      </c>
      <c r="BJ206" s="15" t="s">
        <v>22</v>
      </c>
      <c r="BK206" s="154">
        <f t="shared" si="49"/>
        <v>0</v>
      </c>
      <c r="BL206" s="15" t="s">
        <v>155</v>
      </c>
      <c r="BM206" s="15" t="s">
        <v>516</v>
      </c>
    </row>
    <row r="207" spans="2:65" s="1" customFormat="1" ht="31.5" customHeight="1" x14ac:dyDescent="0.3">
      <c r="B207" s="31"/>
      <c r="C207" s="164" t="s">
        <v>517</v>
      </c>
      <c r="D207" s="164" t="s">
        <v>158</v>
      </c>
      <c r="E207" s="165" t="s">
        <v>518</v>
      </c>
      <c r="F207" s="166" t="s">
        <v>519</v>
      </c>
      <c r="G207" s="167" t="s">
        <v>205</v>
      </c>
      <c r="H207" s="168">
        <v>1</v>
      </c>
      <c r="I207" s="169"/>
      <c r="J207" s="170">
        <f t="shared" si="40"/>
        <v>0</v>
      </c>
      <c r="K207" s="166" t="s">
        <v>20</v>
      </c>
      <c r="L207" s="171"/>
      <c r="M207" s="172" t="s">
        <v>20</v>
      </c>
      <c r="N207" s="173" t="s">
        <v>45</v>
      </c>
      <c r="P207" s="152">
        <f t="shared" si="41"/>
        <v>0</v>
      </c>
      <c r="Q207" s="152">
        <v>6.9999999999999999E-4</v>
      </c>
      <c r="R207" s="152">
        <f t="shared" si="42"/>
        <v>6.9999999999999999E-4</v>
      </c>
      <c r="S207" s="152">
        <v>0</v>
      </c>
      <c r="T207" s="153">
        <f t="shared" si="43"/>
        <v>0</v>
      </c>
      <c r="AR207" s="15" t="s">
        <v>161</v>
      </c>
      <c r="AT207" s="15" t="s">
        <v>158</v>
      </c>
      <c r="AU207" s="15" t="s">
        <v>83</v>
      </c>
      <c r="AY207" s="15" t="s">
        <v>120</v>
      </c>
      <c r="BE207" s="154">
        <f t="shared" si="44"/>
        <v>0</v>
      </c>
      <c r="BF207" s="154">
        <f t="shared" si="45"/>
        <v>0</v>
      </c>
      <c r="BG207" s="154">
        <f t="shared" si="46"/>
        <v>0</v>
      </c>
      <c r="BH207" s="154">
        <f t="shared" si="47"/>
        <v>0</v>
      </c>
      <c r="BI207" s="154">
        <f t="shared" si="48"/>
        <v>0</v>
      </c>
      <c r="BJ207" s="15" t="s">
        <v>22</v>
      </c>
      <c r="BK207" s="154">
        <f t="shared" si="49"/>
        <v>0</v>
      </c>
      <c r="BL207" s="15" t="s">
        <v>155</v>
      </c>
      <c r="BM207" s="15" t="s">
        <v>520</v>
      </c>
    </row>
    <row r="208" spans="2:65" s="1" customFormat="1" ht="22.5" customHeight="1" x14ac:dyDescent="0.3">
      <c r="B208" s="31"/>
      <c r="C208" s="143" t="s">
        <v>521</v>
      </c>
      <c r="D208" s="143" t="s">
        <v>123</v>
      </c>
      <c r="E208" s="144" t="s">
        <v>522</v>
      </c>
      <c r="F208" s="145" t="s">
        <v>523</v>
      </c>
      <c r="G208" s="146" t="s">
        <v>205</v>
      </c>
      <c r="H208" s="147">
        <v>4</v>
      </c>
      <c r="I208" s="148"/>
      <c r="J208" s="149">
        <f t="shared" si="40"/>
        <v>0</v>
      </c>
      <c r="K208" s="145" t="s">
        <v>127</v>
      </c>
      <c r="L208" s="31"/>
      <c r="M208" s="150" t="s">
        <v>20</v>
      </c>
      <c r="N208" s="151" t="s">
        <v>45</v>
      </c>
      <c r="P208" s="152">
        <f t="shared" si="41"/>
        <v>0</v>
      </c>
      <c r="Q208" s="152">
        <v>1.1E-4</v>
      </c>
      <c r="R208" s="152">
        <f t="shared" si="42"/>
        <v>4.4000000000000002E-4</v>
      </c>
      <c r="S208" s="152">
        <v>0</v>
      </c>
      <c r="T208" s="153">
        <f t="shared" si="43"/>
        <v>0</v>
      </c>
      <c r="AR208" s="15" t="s">
        <v>155</v>
      </c>
      <c r="AT208" s="15" t="s">
        <v>123</v>
      </c>
      <c r="AU208" s="15" t="s">
        <v>83</v>
      </c>
      <c r="AY208" s="15" t="s">
        <v>120</v>
      </c>
      <c r="BE208" s="154">
        <f t="shared" si="44"/>
        <v>0</v>
      </c>
      <c r="BF208" s="154">
        <f t="shared" si="45"/>
        <v>0</v>
      </c>
      <c r="BG208" s="154">
        <f t="shared" si="46"/>
        <v>0</v>
      </c>
      <c r="BH208" s="154">
        <f t="shared" si="47"/>
        <v>0</v>
      </c>
      <c r="BI208" s="154">
        <f t="shared" si="48"/>
        <v>0</v>
      </c>
      <c r="BJ208" s="15" t="s">
        <v>22</v>
      </c>
      <c r="BK208" s="154">
        <f t="shared" si="49"/>
        <v>0</v>
      </c>
      <c r="BL208" s="15" t="s">
        <v>155</v>
      </c>
      <c r="BM208" s="15" t="s">
        <v>524</v>
      </c>
    </row>
    <row r="209" spans="2:65" s="1" customFormat="1" ht="22.5" customHeight="1" x14ac:dyDescent="0.3">
      <c r="B209" s="31"/>
      <c r="C209" s="164" t="s">
        <v>525</v>
      </c>
      <c r="D209" s="164" t="s">
        <v>158</v>
      </c>
      <c r="E209" s="165" t="s">
        <v>526</v>
      </c>
      <c r="F209" s="166" t="s">
        <v>527</v>
      </c>
      <c r="G209" s="167" t="s">
        <v>205</v>
      </c>
      <c r="H209" s="168">
        <v>4</v>
      </c>
      <c r="I209" s="169"/>
      <c r="J209" s="170">
        <f t="shared" si="40"/>
        <v>0</v>
      </c>
      <c r="K209" s="166" t="s">
        <v>20</v>
      </c>
      <c r="L209" s="171"/>
      <c r="M209" s="172" t="s">
        <v>20</v>
      </c>
      <c r="N209" s="173" t="s">
        <v>45</v>
      </c>
      <c r="P209" s="152">
        <f t="shared" si="41"/>
        <v>0</v>
      </c>
      <c r="Q209" s="152">
        <v>5.0000000000000001E-4</v>
      </c>
      <c r="R209" s="152">
        <f t="shared" si="42"/>
        <v>2E-3</v>
      </c>
      <c r="S209" s="152">
        <v>0</v>
      </c>
      <c r="T209" s="153">
        <f t="shared" si="43"/>
        <v>0</v>
      </c>
      <c r="AR209" s="15" t="s">
        <v>161</v>
      </c>
      <c r="AT209" s="15" t="s">
        <v>158</v>
      </c>
      <c r="AU209" s="15" t="s">
        <v>83</v>
      </c>
      <c r="AY209" s="15" t="s">
        <v>120</v>
      </c>
      <c r="BE209" s="154">
        <f t="shared" si="44"/>
        <v>0</v>
      </c>
      <c r="BF209" s="154">
        <f t="shared" si="45"/>
        <v>0</v>
      </c>
      <c r="BG209" s="154">
        <f t="shared" si="46"/>
        <v>0</v>
      </c>
      <c r="BH209" s="154">
        <f t="shared" si="47"/>
        <v>0</v>
      </c>
      <c r="BI209" s="154">
        <f t="shared" si="48"/>
        <v>0</v>
      </c>
      <c r="BJ209" s="15" t="s">
        <v>22</v>
      </c>
      <c r="BK209" s="154">
        <f t="shared" si="49"/>
        <v>0</v>
      </c>
      <c r="BL209" s="15" t="s">
        <v>155</v>
      </c>
      <c r="BM209" s="15" t="s">
        <v>528</v>
      </c>
    </row>
    <row r="210" spans="2:65" s="1" customFormat="1" ht="22.5" customHeight="1" x14ac:dyDescent="0.3">
      <c r="B210" s="31"/>
      <c r="C210" s="143" t="s">
        <v>529</v>
      </c>
      <c r="D210" s="143" t="s">
        <v>123</v>
      </c>
      <c r="E210" s="144" t="s">
        <v>522</v>
      </c>
      <c r="F210" s="145" t="s">
        <v>523</v>
      </c>
      <c r="G210" s="146" t="s">
        <v>205</v>
      </c>
      <c r="H210" s="147">
        <v>1</v>
      </c>
      <c r="I210" s="148"/>
      <c r="J210" s="149">
        <f t="shared" si="40"/>
        <v>0</v>
      </c>
      <c r="K210" s="145" t="s">
        <v>127</v>
      </c>
      <c r="L210" s="31"/>
      <c r="M210" s="150" t="s">
        <v>20</v>
      </c>
      <c r="N210" s="151" t="s">
        <v>45</v>
      </c>
      <c r="P210" s="152">
        <f t="shared" si="41"/>
        <v>0</v>
      </c>
      <c r="Q210" s="152">
        <v>1.1E-4</v>
      </c>
      <c r="R210" s="152">
        <f t="shared" si="42"/>
        <v>1.1E-4</v>
      </c>
      <c r="S210" s="152">
        <v>0</v>
      </c>
      <c r="T210" s="153">
        <f t="shared" si="43"/>
        <v>0</v>
      </c>
      <c r="AR210" s="15" t="s">
        <v>155</v>
      </c>
      <c r="AT210" s="15" t="s">
        <v>123</v>
      </c>
      <c r="AU210" s="15" t="s">
        <v>83</v>
      </c>
      <c r="AY210" s="15" t="s">
        <v>120</v>
      </c>
      <c r="BE210" s="154">
        <f t="shared" si="44"/>
        <v>0</v>
      </c>
      <c r="BF210" s="154">
        <f t="shared" si="45"/>
        <v>0</v>
      </c>
      <c r="BG210" s="154">
        <f t="shared" si="46"/>
        <v>0</v>
      </c>
      <c r="BH210" s="154">
        <f t="shared" si="47"/>
        <v>0</v>
      </c>
      <c r="BI210" s="154">
        <f t="shared" si="48"/>
        <v>0</v>
      </c>
      <c r="BJ210" s="15" t="s">
        <v>22</v>
      </c>
      <c r="BK210" s="154">
        <f t="shared" si="49"/>
        <v>0</v>
      </c>
      <c r="BL210" s="15" t="s">
        <v>155</v>
      </c>
      <c r="BM210" s="15" t="s">
        <v>530</v>
      </c>
    </row>
    <row r="211" spans="2:65" s="1" customFormat="1" ht="22.5" customHeight="1" x14ac:dyDescent="0.3">
      <c r="B211" s="31"/>
      <c r="C211" s="164" t="s">
        <v>531</v>
      </c>
      <c r="D211" s="164" t="s">
        <v>158</v>
      </c>
      <c r="E211" s="165" t="s">
        <v>532</v>
      </c>
      <c r="F211" s="166" t="s">
        <v>533</v>
      </c>
      <c r="G211" s="167" t="s">
        <v>205</v>
      </c>
      <c r="H211" s="168">
        <v>1</v>
      </c>
      <c r="I211" s="169"/>
      <c r="J211" s="170">
        <f t="shared" si="40"/>
        <v>0</v>
      </c>
      <c r="K211" s="166" t="s">
        <v>20</v>
      </c>
      <c r="L211" s="171"/>
      <c r="M211" s="172" t="s">
        <v>20</v>
      </c>
      <c r="N211" s="173" t="s">
        <v>45</v>
      </c>
      <c r="P211" s="152">
        <f t="shared" si="41"/>
        <v>0</v>
      </c>
      <c r="Q211" s="152">
        <v>4.0000000000000002E-4</v>
      </c>
      <c r="R211" s="152">
        <f t="shared" si="42"/>
        <v>4.0000000000000002E-4</v>
      </c>
      <c r="S211" s="152">
        <v>0</v>
      </c>
      <c r="T211" s="153">
        <f t="shared" si="43"/>
        <v>0</v>
      </c>
      <c r="AR211" s="15" t="s">
        <v>161</v>
      </c>
      <c r="AT211" s="15" t="s">
        <v>158</v>
      </c>
      <c r="AU211" s="15" t="s">
        <v>83</v>
      </c>
      <c r="AY211" s="15" t="s">
        <v>120</v>
      </c>
      <c r="BE211" s="154">
        <f t="shared" si="44"/>
        <v>0</v>
      </c>
      <c r="BF211" s="154">
        <f t="shared" si="45"/>
        <v>0</v>
      </c>
      <c r="BG211" s="154">
        <f t="shared" si="46"/>
        <v>0</v>
      </c>
      <c r="BH211" s="154">
        <f t="shared" si="47"/>
        <v>0</v>
      </c>
      <c r="BI211" s="154">
        <f t="shared" si="48"/>
        <v>0</v>
      </c>
      <c r="BJ211" s="15" t="s">
        <v>22</v>
      </c>
      <c r="BK211" s="154">
        <f t="shared" si="49"/>
        <v>0</v>
      </c>
      <c r="BL211" s="15" t="s">
        <v>155</v>
      </c>
      <c r="BM211" s="15" t="s">
        <v>534</v>
      </c>
    </row>
    <row r="212" spans="2:65" s="1" customFormat="1" ht="22.5" customHeight="1" x14ac:dyDescent="0.3">
      <c r="B212" s="31"/>
      <c r="C212" s="143" t="s">
        <v>535</v>
      </c>
      <c r="D212" s="143" t="s">
        <v>123</v>
      </c>
      <c r="E212" s="144" t="s">
        <v>522</v>
      </c>
      <c r="F212" s="145" t="s">
        <v>523</v>
      </c>
      <c r="G212" s="146" t="s">
        <v>205</v>
      </c>
      <c r="H212" s="147">
        <v>1</v>
      </c>
      <c r="I212" s="148"/>
      <c r="J212" s="149">
        <f t="shared" si="40"/>
        <v>0</v>
      </c>
      <c r="K212" s="145" t="s">
        <v>127</v>
      </c>
      <c r="L212" s="31"/>
      <c r="M212" s="150" t="s">
        <v>20</v>
      </c>
      <c r="N212" s="151" t="s">
        <v>45</v>
      </c>
      <c r="P212" s="152">
        <f t="shared" si="41"/>
        <v>0</v>
      </c>
      <c r="Q212" s="152">
        <v>1.1E-4</v>
      </c>
      <c r="R212" s="152">
        <f t="shared" si="42"/>
        <v>1.1E-4</v>
      </c>
      <c r="S212" s="152">
        <v>0</v>
      </c>
      <c r="T212" s="153">
        <f t="shared" si="43"/>
        <v>0</v>
      </c>
      <c r="AR212" s="15" t="s">
        <v>155</v>
      </c>
      <c r="AT212" s="15" t="s">
        <v>123</v>
      </c>
      <c r="AU212" s="15" t="s">
        <v>83</v>
      </c>
      <c r="AY212" s="15" t="s">
        <v>120</v>
      </c>
      <c r="BE212" s="154">
        <f t="shared" si="44"/>
        <v>0</v>
      </c>
      <c r="BF212" s="154">
        <f t="shared" si="45"/>
        <v>0</v>
      </c>
      <c r="BG212" s="154">
        <f t="shared" si="46"/>
        <v>0</v>
      </c>
      <c r="BH212" s="154">
        <f t="shared" si="47"/>
        <v>0</v>
      </c>
      <c r="BI212" s="154">
        <f t="shared" si="48"/>
        <v>0</v>
      </c>
      <c r="BJ212" s="15" t="s">
        <v>22</v>
      </c>
      <c r="BK212" s="154">
        <f t="shared" si="49"/>
        <v>0</v>
      </c>
      <c r="BL212" s="15" t="s">
        <v>155</v>
      </c>
      <c r="BM212" s="15" t="s">
        <v>536</v>
      </c>
    </row>
    <row r="213" spans="2:65" s="1" customFormat="1" ht="22.5" customHeight="1" x14ac:dyDescent="0.3">
      <c r="B213" s="31"/>
      <c r="C213" s="164" t="s">
        <v>537</v>
      </c>
      <c r="D213" s="164" t="s">
        <v>158</v>
      </c>
      <c r="E213" s="165" t="s">
        <v>538</v>
      </c>
      <c r="F213" s="166" t="s">
        <v>539</v>
      </c>
      <c r="G213" s="167" t="s">
        <v>205</v>
      </c>
      <c r="H213" s="168">
        <v>1</v>
      </c>
      <c r="I213" s="169"/>
      <c r="J213" s="170">
        <f t="shared" si="40"/>
        <v>0</v>
      </c>
      <c r="K213" s="166" t="s">
        <v>20</v>
      </c>
      <c r="L213" s="171"/>
      <c r="M213" s="172" t="s">
        <v>20</v>
      </c>
      <c r="N213" s="173" t="s">
        <v>45</v>
      </c>
      <c r="P213" s="152">
        <f t="shared" si="41"/>
        <v>0</v>
      </c>
      <c r="Q213" s="152">
        <v>2.9999999999999997E-4</v>
      </c>
      <c r="R213" s="152">
        <f t="shared" si="42"/>
        <v>2.9999999999999997E-4</v>
      </c>
      <c r="S213" s="152">
        <v>0</v>
      </c>
      <c r="T213" s="153">
        <f t="shared" si="43"/>
        <v>0</v>
      </c>
      <c r="AR213" s="15" t="s">
        <v>161</v>
      </c>
      <c r="AT213" s="15" t="s">
        <v>158</v>
      </c>
      <c r="AU213" s="15" t="s">
        <v>83</v>
      </c>
      <c r="AY213" s="15" t="s">
        <v>120</v>
      </c>
      <c r="BE213" s="154">
        <f t="shared" si="44"/>
        <v>0</v>
      </c>
      <c r="BF213" s="154">
        <f t="shared" si="45"/>
        <v>0</v>
      </c>
      <c r="BG213" s="154">
        <f t="shared" si="46"/>
        <v>0</v>
      </c>
      <c r="BH213" s="154">
        <f t="shared" si="47"/>
        <v>0</v>
      </c>
      <c r="BI213" s="154">
        <f t="shared" si="48"/>
        <v>0</v>
      </c>
      <c r="BJ213" s="15" t="s">
        <v>22</v>
      </c>
      <c r="BK213" s="154">
        <f t="shared" si="49"/>
        <v>0</v>
      </c>
      <c r="BL213" s="15" t="s">
        <v>155</v>
      </c>
      <c r="BM213" s="15" t="s">
        <v>540</v>
      </c>
    </row>
    <row r="214" spans="2:65" s="1" customFormat="1" ht="22.5" customHeight="1" x14ac:dyDescent="0.3">
      <c r="B214" s="31"/>
      <c r="C214" s="143" t="s">
        <v>28</v>
      </c>
      <c r="D214" s="143" t="s">
        <v>123</v>
      </c>
      <c r="E214" s="144" t="s">
        <v>541</v>
      </c>
      <c r="F214" s="145" t="s">
        <v>542</v>
      </c>
      <c r="G214" s="146" t="s">
        <v>205</v>
      </c>
      <c r="H214" s="147">
        <v>3</v>
      </c>
      <c r="I214" s="148"/>
      <c r="J214" s="149">
        <f t="shared" si="40"/>
        <v>0</v>
      </c>
      <c r="K214" s="145" t="s">
        <v>127</v>
      </c>
      <c r="L214" s="31"/>
      <c r="M214" s="150" t="s">
        <v>20</v>
      </c>
      <c r="N214" s="151" t="s">
        <v>45</v>
      </c>
      <c r="P214" s="152">
        <f t="shared" si="41"/>
        <v>0</v>
      </c>
      <c r="Q214" s="152">
        <v>1.4999999999999999E-4</v>
      </c>
      <c r="R214" s="152">
        <f t="shared" si="42"/>
        <v>4.4999999999999999E-4</v>
      </c>
      <c r="S214" s="152">
        <v>0</v>
      </c>
      <c r="T214" s="153">
        <f t="shared" si="43"/>
        <v>0</v>
      </c>
      <c r="AR214" s="15" t="s">
        <v>155</v>
      </c>
      <c r="AT214" s="15" t="s">
        <v>123</v>
      </c>
      <c r="AU214" s="15" t="s">
        <v>83</v>
      </c>
      <c r="AY214" s="15" t="s">
        <v>120</v>
      </c>
      <c r="BE214" s="154">
        <f t="shared" si="44"/>
        <v>0</v>
      </c>
      <c r="BF214" s="154">
        <f t="shared" si="45"/>
        <v>0</v>
      </c>
      <c r="BG214" s="154">
        <f t="shared" si="46"/>
        <v>0</v>
      </c>
      <c r="BH214" s="154">
        <f t="shared" si="47"/>
        <v>0</v>
      </c>
      <c r="BI214" s="154">
        <f t="shared" si="48"/>
        <v>0</v>
      </c>
      <c r="BJ214" s="15" t="s">
        <v>22</v>
      </c>
      <c r="BK214" s="154">
        <f t="shared" si="49"/>
        <v>0</v>
      </c>
      <c r="BL214" s="15" t="s">
        <v>155</v>
      </c>
      <c r="BM214" s="15" t="s">
        <v>543</v>
      </c>
    </row>
    <row r="215" spans="2:65" s="1" customFormat="1" ht="22.5" customHeight="1" x14ac:dyDescent="0.3">
      <c r="B215" s="31"/>
      <c r="C215" s="164" t="s">
        <v>544</v>
      </c>
      <c r="D215" s="164" t="s">
        <v>158</v>
      </c>
      <c r="E215" s="165" t="s">
        <v>545</v>
      </c>
      <c r="F215" s="166" t="s">
        <v>546</v>
      </c>
      <c r="G215" s="167" t="s">
        <v>205</v>
      </c>
      <c r="H215" s="168">
        <v>3</v>
      </c>
      <c r="I215" s="169"/>
      <c r="J215" s="170">
        <f t="shared" si="40"/>
        <v>0</v>
      </c>
      <c r="K215" s="166" t="s">
        <v>20</v>
      </c>
      <c r="L215" s="171"/>
      <c r="M215" s="172" t="s">
        <v>20</v>
      </c>
      <c r="N215" s="173" t="s">
        <v>45</v>
      </c>
      <c r="P215" s="152">
        <f t="shared" si="41"/>
        <v>0</v>
      </c>
      <c r="Q215" s="152">
        <v>8.0000000000000004E-4</v>
      </c>
      <c r="R215" s="152">
        <f t="shared" si="42"/>
        <v>2.4000000000000002E-3</v>
      </c>
      <c r="S215" s="152">
        <v>0</v>
      </c>
      <c r="T215" s="153">
        <f t="shared" si="43"/>
        <v>0</v>
      </c>
      <c r="AR215" s="15" t="s">
        <v>161</v>
      </c>
      <c r="AT215" s="15" t="s">
        <v>158</v>
      </c>
      <c r="AU215" s="15" t="s">
        <v>83</v>
      </c>
      <c r="AY215" s="15" t="s">
        <v>120</v>
      </c>
      <c r="BE215" s="154">
        <f t="shared" si="44"/>
        <v>0</v>
      </c>
      <c r="BF215" s="154">
        <f t="shared" si="45"/>
        <v>0</v>
      </c>
      <c r="BG215" s="154">
        <f t="shared" si="46"/>
        <v>0</v>
      </c>
      <c r="BH215" s="154">
        <f t="shared" si="47"/>
        <v>0</v>
      </c>
      <c r="BI215" s="154">
        <f t="shared" si="48"/>
        <v>0</v>
      </c>
      <c r="BJ215" s="15" t="s">
        <v>22</v>
      </c>
      <c r="BK215" s="154">
        <f t="shared" si="49"/>
        <v>0</v>
      </c>
      <c r="BL215" s="15" t="s">
        <v>155</v>
      </c>
      <c r="BM215" s="15" t="s">
        <v>547</v>
      </c>
    </row>
    <row r="216" spans="2:65" s="1" customFormat="1" ht="22.5" customHeight="1" x14ac:dyDescent="0.3">
      <c r="B216" s="31"/>
      <c r="C216" s="143" t="s">
        <v>548</v>
      </c>
      <c r="D216" s="143" t="s">
        <v>123</v>
      </c>
      <c r="E216" s="144" t="s">
        <v>541</v>
      </c>
      <c r="F216" s="145" t="s">
        <v>542</v>
      </c>
      <c r="G216" s="146" t="s">
        <v>205</v>
      </c>
      <c r="H216" s="147">
        <v>1</v>
      </c>
      <c r="I216" s="148"/>
      <c r="J216" s="149">
        <f t="shared" si="40"/>
        <v>0</v>
      </c>
      <c r="K216" s="145" t="s">
        <v>127</v>
      </c>
      <c r="L216" s="31"/>
      <c r="M216" s="150" t="s">
        <v>20</v>
      </c>
      <c r="N216" s="151" t="s">
        <v>45</v>
      </c>
      <c r="P216" s="152">
        <f t="shared" si="41"/>
        <v>0</v>
      </c>
      <c r="Q216" s="152">
        <v>1.4999999999999999E-4</v>
      </c>
      <c r="R216" s="152">
        <f t="shared" si="42"/>
        <v>1.4999999999999999E-4</v>
      </c>
      <c r="S216" s="152">
        <v>0</v>
      </c>
      <c r="T216" s="153">
        <f t="shared" si="43"/>
        <v>0</v>
      </c>
      <c r="AR216" s="15" t="s">
        <v>155</v>
      </c>
      <c r="AT216" s="15" t="s">
        <v>123</v>
      </c>
      <c r="AU216" s="15" t="s">
        <v>83</v>
      </c>
      <c r="AY216" s="15" t="s">
        <v>120</v>
      </c>
      <c r="BE216" s="154">
        <f t="shared" si="44"/>
        <v>0</v>
      </c>
      <c r="BF216" s="154">
        <f t="shared" si="45"/>
        <v>0</v>
      </c>
      <c r="BG216" s="154">
        <f t="shared" si="46"/>
        <v>0</v>
      </c>
      <c r="BH216" s="154">
        <f t="shared" si="47"/>
        <v>0</v>
      </c>
      <c r="BI216" s="154">
        <f t="shared" si="48"/>
        <v>0</v>
      </c>
      <c r="BJ216" s="15" t="s">
        <v>22</v>
      </c>
      <c r="BK216" s="154">
        <f t="shared" si="49"/>
        <v>0</v>
      </c>
      <c r="BL216" s="15" t="s">
        <v>155</v>
      </c>
      <c r="BM216" s="15" t="s">
        <v>549</v>
      </c>
    </row>
    <row r="217" spans="2:65" s="1" customFormat="1" ht="22.5" customHeight="1" x14ac:dyDescent="0.3">
      <c r="B217" s="31"/>
      <c r="C217" s="164" t="s">
        <v>550</v>
      </c>
      <c r="D217" s="164" t="s">
        <v>158</v>
      </c>
      <c r="E217" s="165" t="s">
        <v>551</v>
      </c>
      <c r="F217" s="166" t="s">
        <v>552</v>
      </c>
      <c r="G217" s="167" t="s">
        <v>205</v>
      </c>
      <c r="H217" s="168">
        <v>1</v>
      </c>
      <c r="I217" s="169"/>
      <c r="J217" s="170">
        <f t="shared" si="40"/>
        <v>0</v>
      </c>
      <c r="K217" s="166" t="s">
        <v>20</v>
      </c>
      <c r="L217" s="171"/>
      <c r="M217" s="172" t="s">
        <v>20</v>
      </c>
      <c r="N217" s="173" t="s">
        <v>45</v>
      </c>
      <c r="P217" s="152">
        <f t="shared" si="41"/>
        <v>0</v>
      </c>
      <c r="Q217" s="152">
        <v>1.1999999999999999E-3</v>
      </c>
      <c r="R217" s="152">
        <f t="shared" si="42"/>
        <v>1.1999999999999999E-3</v>
      </c>
      <c r="S217" s="152">
        <v>0</v>
      </c>
      <c r="T217" s="153">
        <f t="shared" si="43"/>
        <v>0</v>
      </c>
      <c r="AR217" s="15" t="s">
        <v>161</v>
      </c>
      <c r="AT217" s="15" t="s">
        <v>158</v>
      </c>
      <c r="AU217" s="15" t="s">
        <v>83</v>
      </c>
      <c r="AY217" s="15" t="s">
        <v>120</v>
      </c>
      <c r="BE217" s="154">
        <f t="shared" si="44"/>
        <v>0</v>
      </c>
      <c r="BF217" s="154">
        <f t="shared" si="45"/>
        <v>0</v>
      </c>
      <c r="BG217" s="154">
        <f t="shared" si="46"/>
        <v>0</v>
      </c>
      <c r="BH217" s="154">
        <f t="shared" si="47"/>
        <v>0</v>
      </c>
      <c r="BI217" s="154">
        <f t="shared" si="48"/>
        <v>0</v>
      </c>
      <c r="BJ217" s="15" t="s">
        <v>22</v>
      </c>
      <c r="BK217" s="154">
        <f t="shared" si="49"/>
        <v>0</v>
      </c>
      <c r="BL217" s="15" t="s">
        <v>155</v>
      </c>
      <c r="BM217" s="15" t="s">
        <v>553</v>
      </c>
    </row>
    <row r="218" spans="2:65" s="1" customFormat="1" ht="22.5" customHeight="1" x14ac:dyDescent="0.3">
      <c r="B218" s="31"/>
      <c r="C218" s="143" t="s">
        <v>554</v>
      </c>
      <c r="D218" s="143" t="s">
        <v>123</v>
      </c>
      <c r="E218" s="144" t="s">
        <v>541</v>
      </c>
      <c r="F218" s="145" t="s">
        <v>542</v>
      </c>
      <c r="G218" s="146" t="s">
        <v>205</v>
      </c>
      <c r="H218" s="147">
        <v>1</v>
      </c>
      <c r="I218" s="148"/>
      <c r="J218" s="149">
        <f t="shared" si="40"/>
        <v>0</v>
      </c>
      <c r="K218" s="145" t="s">
        <v>127</v>
      </c>
      <c r="L218" s="31"/>
      <c r="M218" s="150" t="s">
        <v>20</v>
      </c>
      <c r="N218" s="151" t="s">
        <v>45</v>
      </c>
      <c r="P218" s="152">
        <f t="shared" si="41"/>
        <v>0</v>
      </c>
      <c r="Q218" s="152">
        <v>1.4999999999999999E-4</v>
      </c>
      <c r="R218" s="152">
        <f t="shared" si="42"/>
        <v>1.4999999999999999E-4</v>
      </c>
      <c r="S218" s="152">
        <v>0</v>
      </c>
      <c r="T218" s="153">
        <f t="shared" si="43"/>
        <v>0</v>
      </c>
      <c r="AR218" s="15" t="s">
        <v>155</v>
      </c>
      <c r="AT218" s="15" t="s">
        <v>123</v>
      </c>
      <c r="AU218" s="15" t="s">
        <v>83</v>
      </c>
      <c r="AY218" s="15" t="s">
        <v>120</v>
      </c>
      <c r="BE218" s="154">
        <f t="shared" si="44"/>
        <v>0</v>
      </c>
      <c r="BF218" s="154">
        <f t="shared" si="45"/>
        <v>0</v>
      </c>
      <c r="BG218" s="154">
        <f t="shared" si="46"/>
        <v>0</v>
      </c>
      <c r="BH218" s="154">
        <f t="shared" si="47"/>
        <v>0</v>
      </c>
      <c r="BI218" s="154">
        <f t="shared" si="48"/>
        <v>0</v>
      </c>
      <c r="BJ218" s="15" t="s">
        <v>22</v>
      </c>
      <c r="BK218" s="154">
        <f t="shared" si="49"/>
        <v>0</v>
      </c>
      <c r="BL218" s="15" t="s">
        <v>155</v>
      </c>
      <c r="BM218" s="15" t="s">
        <v>555</v>
      </c>
    </row>
    <row r="219" spans="2:65" s="1" customFormat="1" ht="22.5" customHeight="1" x14ac:dyDescent="0.3">
      <c r="B219" s="31"/>
      <c r="C219" s="164" t="s">
        <v>556</v>
      </c>
      <c r="D219" s="164" t="s">
        <v>158</v>
      </c>
      <c r="E219" s="165" t="s">
        <v>557</v>
      </c>
      <c r="F219" s="166" t="s">
        <v>558</v>
      </c>
      <c r="G219" s="167" t="s">
        <v>205</v>
      </c>
      <c r="H219" s="168">
        <v>1</v>
      </c>
      <c r="I219" s="169"/>
      <c r="J219" s="170">
        <f t="shared" si="40"/>
        <v>0</v>
      </c>
      <c r="K219" s="166" t="s">
        <v>20</v>
      </c>
      <c r="L219" s="171"/>
      <c r="M219" s="172" t="s">
        <v>20</v>
      </c>
      <c r="N219" s="173" t="s">
        <v>45</v>
      </c>
      <c r="P219" s="152">
        <f t="shared" si="41"/>
        <v>0</v>
      </c>
      <c r="Q219" s="152">
        <v>2.9999999999999997E-4</v>
      </c>
      <c r="R219" s="152">
        <f t="shared" si="42"/>
        <v>2.9999999999999997E-4</v>
      </c>
      <c r="S219" s="152">
        <v>0</v>
      </c>
      <c r="T219" s="153">
        <f t="shared" si="43"/>
        <v>0</v>
      </c>
      <c r="AR219" s="15" t="s">
        <v>161</v>
      </c>
      <c r="AT219" s="15" t="s">
        <v>158</v>
      </c>
      <c r="AU219" s="15" t="s">
        <v>83</v>
      </c>
      <c r="AY219" s="15" t="s">
        <v>120</v>
      </c>
      <c r="BE219" s="154">
        <f t="shared" si="44"/>
        <v>0</v>
      </c>
      <c r="BF219" s="154">
        <f t="shared" si="45"/>
        <v>0</v>
      </c>
      <c r="BG219" s="154">
        <f t="shared" si="46"/>
        <v>0</v>
      </c>
      <c r="BH219" s="154">
        <f t="shared" si="47"/>
        <v>0</v>
      </c>
      <c r="BI219" s="154">
        <f t="shared" si="48"/>
        <v>0</v>
      </c>
      <c r="BJ219" s="15" t="s">
        <v>22</v>
      </c>
      <c r="BK219" s="154">
        <f t="shared" si="49"/>
        <v>0</v>
      </c>
      <c r="BL219" s="15" t="s">
        <v>155</v>
      </c>
      <c r="BM219" s="15" t="s">
        <v>559</v>
      </c>
    </row>
    <row r="220" spans="2:65" s="1" customFormat="1" ht="22.5" customHeight="1" x14ac:dyDescent="0.3">
      <c r="B220" s="31"/>
      <c r="C220" s="143" t="s">
        <v>560</v>
      </c>
      <c r="D220" s="143" t="s">
        <v>123</v>
      </c>
      <c r="E220" s="144" t="s">
        <v>561</v>
      </c>
      <c r="F220" s="145" t="s">
        <v>562</v>
      </c>
      <c r="G220" s="146" t="s">
        <v>205</v>
      </c>
      <c r="H220" s="147">
        <v>2</v>
      </c>
      <c r="I220" s="148"/>
      <c r="J220" s="149">
        <f t="shared" si="40"/>
        <v>0</v>
      </c>
      <c r="K220" s="145" t="s">
        <v>127</v>
      </c>
      <c r="L220" s="31"/>
      <c r="M220" s="150" t="s">
        <v>20</v>
      </c>
      <c r="N220" s="151" t="s">
        <v>45</v>
      </c>
      <c r="P220" s="152">
        <f t="shared" si="41"/>
        <v>0</v>
      </c>
      <c r="Q220" s="152">
        <v>2.2000000000000001E-4</v>
      </c>
      <c r="R220" s="152">
        <f t="shared" si="42"/>
        <v>4.4000000000000002E-4</v>
      </c>
      <c r="S220" s="152">
        <v>0</v>
      </c>
      <c r="T220" s="153">
        <f t="shared" si="43"/>
        <v>0</v>
      </c>
      <c r="AR220" s="15" t="s">
        <v>155</v>
      </c>
      <c r="AT220" s="15" t="s">
        <v>123</v>
      </c>
      <c r="AU220" s="15" t="s">
        <v>83</v>
      </c>
      <c r="AY220" s="15" t="s">
        <v>120</v>
      </c>
      <c r="BE220" s="154">
        <f t="shared" si="44"/>
        <v>0</v>
      </c>
      <c r="BF220" s="154">
        <f t="shared" si="45"/>
        <v>0</v>
      </c>
      <c r="BG220" s="154">
        <f t="shared" si="46"/>
        <v>0</v>
      </c>
      <c r="BH220" s="154">
        <f t="shared" si="47"/>
        <v>0</v>
      </c>
      <c r="BI220" s="154">
        <f t="shared" si="48"/>
        <v>0</v>
      </c>
      <c r="BJ220" s="15" t="s">
        <v>22</v>
      </c>
      <c r="BK220" s="154">
        <f t="shared" si="49"/>
        <v>0</v>
      </c>
      <c r="BL220" s="15" t="s">
        <v>155</v>
      </c>
      <c r="BM220" s="15" t="s">
        <v>563</v>
      </c>
    </row>
    <row r="221" spans="2:65" s="1" customFormat="1" ht="22.5" customHeight="1" x14ac:dyDescent="0.3">
      <c r="B221" s="31"/>
      <c r="C221" s="164" t="s">
        <v>564</v>
      </c>
      <c r="D221" s="164" t="s">
        <v>158</v>
      </c>
      <c r="E221" s="165" t="s">
        <v>565</v>
      </c>
      <c r="F221" s="166" t="s">
        <v>566</v>
      </c>
      <c r="G221" s="167" t="s">
        <v>205</v>
      </c>
      <c r="H221" s="168">
        <v>2</v>
      </c>
      <c r="I221" s="169"/>
      <c r="J221" s="170">
        <f t="shared" si="40"/>
        <v>0</v>
      </c>
      <c r="K221" s="166" t="s">
        <v>20</v>
      </c>
      <c r="L221" s="171"/>
      <c r="M221" s="172" t="s">
        <v>20</v>
      </c>
      <c r="N221" s="173" t="s">
        <v>45</v>
      </c>
      <c r="P221" s="152">
        <f t="shared" si="41"/>
        <v>0</v>
      </c>
      <c r="Q221" s="152">
        <v>1E-3</v>
      </c>
      <c r="R221" s="152">
        <f t="shared" si="42"/>
        <v>2E-3</v>
      </c>
      <c r="S221" s="152">
        <v>0</v>
      </c>
      <c r="T221" s="153">
        <f t="shared" si="43"/>
        <v>0</v>
      </c>
      <c r="AR221" s="15" t="s">
        <v>161</v>
      </c>
      <c r="AT221" s="15" t="s">
        <v>158</v>
      </c>
      <c r="AU221" s="15" t="s">
        <v>83</v>
      </c>
      <c r="AY221" s="15" t="s">
        <v>120</v>
      </c>
      <c r="BE221" s="154">
        <f t="shared" si="44"/>
        <v>0</v>
      </c>
      <c r="BF221" s="154">
        <f t="shared" si="45"/>
        <v>0</v>
      </c>
      <c r="BG221" s="154">
        <f t="shared" si="46"/>
        <v>0</v>
      </c>
      <c r="BH221" s="154">
        <f t="shared" si="47"/>
        <v>0</v>
      </c>
      <c r="BI221" s="154">
        <f t="shared" si="48"/>
        <v>0</v>
      </c>
      <c r="BJ221" s="15" t="s">
        <v>22</v>
      </c>
      <c r="BK221" s="154">
        <f t="shared" si="49"/>
        <v>0</v>
      </c>
      <c r="BL221" s="15" t="s">
        <v>155</v>
      </c>
      <c r="BM221" s="15" t="s">
        <v>567</v>
      </c>
    </row>
    <row r="222" spans="2:65" s="1" customFormat="1" ht="22.5" customHeight="1" x14ac:dyDescent="0.3">
      <c r="B222" s="31"/>
      <c r="C222" s="143" t="s">
        <v>568</v>
      </c>
      <c r="D222" s="143" t="s">
        <v>123</v>
      </c>
      <c r="E222" s="144" t="s">
        <v>561</v>
      </c>
      <c r="F222" s="145" t="s">
        <v>562</v>
      </c>
      <c r="G222" s="146" t="s">
        <v>205</v>
      </c>
      <c r="H222" s="147">
        <v>1</v>
      </c>
      <c r="I222" s="148"/>
      <c r="J222" s="149">
        <f t="shared" si="40"/>
        <v>0</v>
      </c>
      <c r="K222" s="145" t="s">
        <v>127</v>
      </c>
      <c r="L222" s="31"/>
      <c r="M222" s="150" t="s">
        <v>20</v>
      </c>
      <c r="N222" s="151" t="s">
        <v>45</v>
      </c>
      <c r="P222" s="152">
        <f t="shared" si="41"/>
        <v>0</v>
      </c>
      <c r="Q222" s="152">
        <v>2.2000000000000001E-4</v>
      </c>
      <c r="R222" s="152">
        <f t="shared" si="42"/>
        <v>2.2000000000000001E-4</v>
      </c>
      <c r="S222" s="152">
        <v>0</v>
      </c>
      <c r="T222" s="153">
        <f t="shared" si="43"/>
        <v>0</v>
      </c>
      <c r="AR222" s="15" t="s">
        <v>155</v>
      </c>
      <c r="AT222" s="15" t="s">
        <v>123</v>
      </c>
      <c r="AU222" s="15" t="s">
        <v>83</v>
      </c>
      <c r="AY222" s="15" t="s">
        <v>120</v>
      </c>
      <c r="BE222" s="154">
        <f t="shared" si="44"/>
        <v>0</v>
      </c>
      <c r="BF222" s="154">
        <f t="shared" si="45"/>
        <v>0</v>
      </c>
      <c r="BG222" s="154">
        <f t="shared" si="46"/>
        <v>0</v>
      </c>
      <c r="BH222" s="154">
        <f t="shared" si="47"/>
        <v>0</v>
      </c>
      <c r="BI222" s="154">
        <f t="shared" si="48"/>
        <v>0</v>
      </c>
      <c r="BJ222" s="15" t="s">
        <v>22</v>
      </c>
      <c r="BK222" s="154">
        <f t="shared" si="49"/>
        <v>0</v>
      </c>
      <c r="BL222" s="15" t="s">
        <v>155</v>
      </c>
      <c r="BM222" s="15" t="s">
        <v>569</v>
      </c>
    </row>
    <row r="223" spans="2:65" s="1" customFormat="1" ht="22.5" customHeight="1" x14ac:dyDescent="0.3">
      <c r="B223" s="31"/>
      <c r="C223" s="164" t="s">
        <v>570</v>
      </c>
      <c r="D223" s="164" t="s">
        <v>158</v>
      </c>
      <c r="E223" s="165" t="s">
        <v>571</v>
      </c>
      <c r="F223" s="166" t="s">
        <v>572</v>
      </c>
      <c r="G223" s="167" t="s">
        <v>205</v>
      </c>
      <c r="H223" s="168">
        <v>1</v>
      </c>
      <c r="I223" s="169"/>
      <c r="J223" s="170">
        <f t="shared" si="40"/>
        <v>0</v>
      </c>
      <c r="K223" s="166" t="s">
        <v>20</v>
      </c>
      <c r="L223" s="171"/>
      <c r="M223" s="172" t="s">
        <v>20</v>
      </c>
      <c r="N223" s="173" t="s">
        <v>45</v>
      </c>
      <c r="P223" s="152">
        <f t="shared" si="41"/>
        <v>0</v>
      </c>
      <c r="Q223" s="152">
        <v>1.1999999999999999E-3</v>
      </c>
      <c r="R223" s="152">
        <f t="shared" si="42"/>
        <v>1.1999999999999999E-3</v>
      </c>
      <c r="S223" s="152">
        <v>0</v>
      </c>
      <c r="T223" s="153">
        <f t="shared" si="43"/>
        <v>0</v>
      </c>
      <c r="AR223" s="15" t="s">
        <v>161</v>
      </c>
      <c r="AT223" s="15" t="s">
        <v>158</v>
      </c>
      <c r="AU223" s="15" t="s">
        <v>83</v>
      </c>
      <c r="AY223" s="15" t="s">
        <v>120</v>
      </c>
      <c r="BE223" s="154">
        <f t="shared" si="44"/>
        <v>0</v>
      </c>
      <c r="BF223" s="154">
        <f t="shared" si="45"/>
        <v>0</v>
      </c>
      <c r="BG223" s="154">
        <f t="shared" si="46"/>
        <v>0</v>
      </c>
      <c r="BH223" s="154">
        <f t="shared" si="47"/>
        <v>0</v>
      </c>
      <c r="BI223" s="154">
        <f t="shared" si="48"/>
        <v>0</v>
      </c>
      <c r="BJ223" s="15" t="s">
        <v>22</v>
      </c>
      <c r="BK223" s="154">
        <f t="shared" si="49"/>
        <v>0</v>
      </c>
      <c r="BL223" s="15" t="s">
        <v>155</v>
      </c>
      <c r="BM223" s="15" t="s">
        <v>573</v>
      </c>
    </row>
    <row r="224" spans="2:65" s="1" customFormat="1" ht="22.5" customHeight="1" x14ac:dyDescent="0.3">
      <c r="B224" s="31"/>
      <c r="C224" s="143" t="s">
        <v>574</v>
      </c>
      <c r="D224" s="143" t="s">
        <v>123</v>
      </c>
      <c r="E224" s="144" t="s">
        <v>575</v>
      </c>
      <c r="F224" s="145" t="s">
        <v>576</v>
      </c>
      <c r="G224" s="146" t="s">
        <v>205</v>
      </c>
      <c r="H224" s="147">
        <v>7</v>
      </c>
      <c r="I224" s="148"/>
      <c r="J224" s="149">
        <f t="shared" si="40"/>
        <v>0</v>
      </c>
      <c r="K224" s="145" t="s">
        <v>127</v>
      </c>
      <c r="L224" s="31"/>
      <c r="M224" s="150" t="s">
        <v>20</v>
      </c>
      <c r="N224" s="151" t="s">
        <v>45</v>
      </c>
      <c r="P224" s="152">
        <f t="shared" si="41"/>
        <v>0</v>
      </c>
      <c r="Q224" s="152">
        <v>2.2000000000000001E-4</v>
      </c>
      <c r="R224" s="152">
        <f t="shared" si="42"/>
        <v>1.5400000000000001E-3</v>
      </c>
      <c r="S224" s="152">
        <v>0</v>
      </c>
      <c r="T224" s="153">
        <f t="shared" si="43"/>
        <v>0</v>
      </c>
      <c r="AR224" s="15" t="s">
        <v>155</v>
      </c>
      <c r="AT224" s="15" t="s">
        <v>123</v>
      </c>
      <c r="AU224" s="15" t="s">
        <v>83</v>
      </c>
      <c r="AY224" s="15" t="s">
        <v>120</v>
      </c>
      <c r="BE224" s="154">
        <f t="shared" si="44"/>
        <v>0</v>
      </c>
      <c r="BF224" s="154">
        <f t="shared" si="45"/>
        <v>0</v>
      </c>
      <c r="BG224" s="154">
        <f t="shared" si="46"/>
        <v>0</v>
      </c>
      <c r="BH224" s="154">
        <f t="shared" si="47"/>
        <v>0</v>
      </c>
      <c r="BI224" s="154">
        <f t="shared" si="48"/>
        <v>0</v>
      </c>
      <c r="BJ224" s="15" t="s">
        <v>22</v>
      </c>
      <c r="BK224" s="154">
        <f t="shared" si="49"/>
        <v>0</v>
      </c>
      <c r="BL224" s="15" t="s">
        <v>155</v>
      </c>
      <c r="BM224" s="15" t="s">
        <v>577</v>
      </c>
    </row>
    <row r="225" spans="2:65" s="1" customFormat="1" ht="31.5" customHeight="1" x14ac:dyDescent="0.3">
      <c r="B225" s="31"/>
      <c r="C225" s="143" t="s">
        <v>578</v>
      </c>
      <c r="D225" s="143" t="s">
        <v>123</v>
      </c>
      <c r="E225" s="144" t="s">
        <v>579</v>
      </c>
      <c r="F225" s="145" t="s">
        <v>580</v>
      </c>
      <c r="G225" s="146" t="s">
        <v>205</v>
      </c>
      <c r="H225" s="147">
        <v>4</v>
      </c>
      <c r="I225" s="148"/>
      <c r="J225" s="149">
        <f t="shared" si="40"/>
        <v>0</v>
      </c>
      <c r="K225" s="145" t="s">
        <v>127</v>
      </c>
      <c r="L225" s="31"/>
      <c r="M225" s="150" t="s">
        <v>20</v>
      </c>
      <c r="N225" s="151" t="s">
        <v>45</v>
      </c>
      <c r="P225" s="152">
        <f t="shared" si="41"/>
        <v>0</v>
      </c>
      <c r="Q225" s="152">
        <v>5.2999999999999998E-4</v>
      </c>
      <c r="R225" s="152">
        <f t="shared" si="42"/>
        <v>2.1199999999999999E-3</v>
      </c>
      <c r="S225" s="152">
        <v>0</v>
      </c>
      <c r="T225" s="153">
        <f t="shared" si="43"/>
        <v>0</v>
      </c>
      <c r="AR225" s="15" t="s">
        <v>155</v>
      </c>
      <c r="AT225" s="15" t="s">
        <v>123</v>
      </c>
      <c r="AU225" s="15" t="s">
        <v>83</v>
      </c>
      <c r="AY225" s="15" t="s">
        <v>120</v>
      </c>
      <c r="BE225" s="154">
        <f t="shared" si="44"/>
        <v>0</v>
      </c>
      <c r="BF225" s="154">
        <f t="shared" si="45"/>
        <v>0</v>
      </c>
      <c r="BG225" s="154">
        <f t="shared" si="46"/>
        <v>0</v>
      </c>
      <c r="BH225" s="154">
        <f t="shared" si="47"/>
        <v>0</v>
      </c>
      <c r="BI225" s="154">
        <f t="shared" si="48"/>
        <v>0</v>
      </c>
      <c r="BJ225" s="15" t="s">
        <v>22</v>
      </c>
      <c r="BK225" s="154">
        <f t="shared" si="49"/>
        <v>0</v>
      </c>
      <c r="BL225" s="15" t="s">
        <v>155</v>
      </c>
      <c r="BM225" s="15" t="s">
        <v>581</v>
      </c>
    </row>
    <row r="226" spans="2:65" s="1" customFormat="1" ht="31.5" customHeight="1" x14ac:dyDescent="0.3">
      <c r="B226" s="31"/>
      <c r="C226" s="143" t="s">
        <v>582</v>
      </c>
      <c r="D226" s="143" t="s">
        <v>123</v>
      </c>
      <c r="E226" s="144" t="s">
        <v>583</v>
      </c>
      <c r="F226" s="145" t="s">
        <v>584</v>
      </c>
      <c r="G226" s="146" t="s">
        <v>205</v>
      </c>
      <c r="H226" s="147">
        <v>1</v>
      </c>
      <c r="I226" s="148"/>
      <c r="J226" s="149">
        <f t="shared" si="40"/>
        <v>0</v>
      </c>
      <c r="K226" s="145" t="s">
        <v>127</v>
      </c>
      <c r="L226" s="31"/>
      <c r="M226" s="150" t="s">
        <v>20</v>
      </c>
      <c r="N226" s="151" t="s">
        <v>45</v>
      </c>
      <c r="P226" s="152">
        <f t="shared" si="41"/>
        <v>0</v>
      </c>
      <c r="Q226" s="152">
        <v>1.47E-3</v>
      </c>
      <c r="R226" s="152">
        <f t="shared" si="42"/>
        <v>1.47E-3</v>
      </c>
      <c r="S226" s="152">
        <v>0</v>
      </c>
      <c r="T226" s="153">
        <f t="shared" si="43"/>
        <v>0</v>
      </c>
      <c r="AR226" s="15" t="s">
        <v>155</v>
      </c>
      <c r="AT226" s="15" t="s">
        <v>123</v>
      </c>
      <c r="AU226" s="15" t="s">
        <v>83</v>
      </c>
      <c r="AY226" s="15" t="s">
        <v>120</v>
      </c>
      <c r="BE226" s="154">
        <f t="shared" si="44"/>
        <v>0</v>
      </c>
      <c r="BF226" s="154">
        <f t="shared" si="45"/>
        <v>0</v>
      </c>
      <c r="BG226" s="154">
        <f t="shared" si="46"/>
        <v>0</v>
      </c>
      <c r="BH226" s="154">
        <f t="shared" si="47"/>
        <v>0</v>
      </c>
      <c r="BI226" s="154">
        <f t="shared" si="48"/>
        <v>0</v>
      </c>
      <c r="BJ226" s="15" t="s">
        <v>22</v>
      </c>
      <c r="BK226" s="154">
        <f t="shared" si="49"/>
        <v>0</v>
      </c>
      <c r="BL226" s="15" t="s">
        <v>155</v>
      </c>
      <c r="BM226" s="15" t="s">
        <v>585</v>
      </c>
    </row>
    <row r="227" spans="2:65" s="1" customFormat="1" ht="22.5" customHeight="1" x14ac:dyDescent="0.3">
      <c r="B227" s="31"/>
      <c r="C227" s="143" t="s">
        <v>586</v>
      </c>
      <c r="D227" s="143" t="s">
        <v>123</v>
      </c>
      <c r="E227" s="144" t="s">
        <v>587</v>
      </c>
      <c r="F227" s="145" t="s">
        <v>588</v>
      </c>
      <c r="G227" s="146" t="s">
        <v>205</v>
      </c>
      <c r="H227" s="147">
        <v>1</v>
      </c>
      <c r="I227" s="148"/>
      <c r="J227" s="149">
        <f t="shared" si="40"/>
        <v>0</v>
      </c>
      <c r="K227" s="145" t="s">
        <v>20</v>
      </c>
      <c r="L227" s="31"/>
      <c r="M227" s="150" t="s">
        <v>20</v>
      </c>
      <c r="N227" s="151" t="s">
        <v>45</v>
      </c>
      <c r="P227" s="152">
        <f t="shared" si="41"/>
        <v>0</v>
      </c>
      <c r="Q227" s="152">
        <v>1E-4</v>
      </c>
      <c r="R227" s="152">
        <f t="shared" si="42"/>
        <v>1E-4</v>
      </c>
      <c r="S227" s="152">
        <v>0</v>
      </c>
      <c r="T227" s="153">
        <f t="shared" si="43"/>
        <v>0</v>
      </c>
      <c r="AR227" s="15" t="s">
        <v>155</v>
      </c>
      <c r="AT227" s="15" t="s">
        <v>123</v>
      </c>
      <c r="AU227" s="15" t="s">
        <v>83</v>
      </c>
      <c r="AY227" s="15" t="s">
        <v>120</v>
      </c>
      <c r="BE227" s="154">
        <f t="shared" si="44"/>
        <v>0</v>
      </c>
      <c r="BF227" s="154">
        <f t="shared" si="45"/>
        <v>0</v>
      </c>
      <c r="BG227" s="154">
        <f t="shared" si="46"/>
        <v>0</v>
      </c>
      <c r="BH227" s="154">
        <f t="shared" si="47"/>
        <v>0</v>
      </c>
      <c r="BI227" s="154">
        <f t="shared" si="48"/>
        <v>0</v>
      </c>
      <c r="BJ227" s="15" t="s">
        <v>22</v>
      </c>
      <c r="BK227" s="154">
        <f t="shared" si="49"/>
        <v>0</v>
      </c>
      <c r="BL227" s="15" t="s">
        <v>155</v>
      </c>
      <c r="BM227" s="15" t="s">
        <v>589</v>
      </c>
    </row>
    <row r="228" spans="2:65" s="1" customFormat="1" ht="22.5" customHeight="1" x14ac:dyDescent="0.3">
      <c r="B228" s="31"/>
      <c r="C228" s="143" t="s">
        <v>590</v>
      </c>
      <c r="D228" s="143" t="s">
        <v>123</v>
      </c>
      <c r="E228" s="144" t="s">
        <v>591</v>
      </c>
      <c r="F228" s="145" t="s">
        <v>592</v>
      </c>
      <c r="G228" s="146" t="s">
        <v>205</v>
      </c>
      <c r="H228" s="147">
        <v>7</v>
      </c>
      <c r="I228" s="148"/>
      <c r="J228" s="149">
        <f t="shared" si="40"/>
        <v>0</v>
      </c>
      <c r="K228" s="145" t="s">
        <v>127</v>
      </c>
      <c r="L228" s="31"/>
      <c r="M228" s="150" t="s">
        <v>20</v>
      </c>
      <c r="N228" s="151" t="s">
        <v>45</v>
      </c>
      <c r="P228" s="152">
        <f t="shared" si="41"/>
        <v>0</v>
      </c>
      <c r="Q228" s="152">
        <v>2.4000000000000001E-4</v>
      </c>
      <c r="R228" s="152">
        <f t="shared" si="42"/>
        <v>1.6800000000000001E-3</v>
      </c>
      <c r="S228" s="152">
        <v>0</v>
      </c>
      <c r="T228" s="153">
        <f t="shared" si="43"/>
        <v>0</v>
      </c>
      <c r="AR228" s="15" t="s">
        <v>155</v>
      </c>
      <c r="AT228" s="15" t="s">
        <v>123</v>
      </c>
      <c r="AU228" s="15" t="s">
        <v>83</v>
      </c>
      <c r="AY228" s="15" t="s">
        <v>120</v>
      </c>
      <c r="BE228" s="154">
        <f t="shared" si="44"/>
        <v>0</v>
      </c>
      <c r="BF228" s="154">
        <f t="shared" si="45"/>
        <v>0</v>
      </c>
      <c r="BG228" s="154">
        <f t="shared" si="46"/>
        <v>0</v>
      </c>
      <c r="BH228" s="154">
        <f t="shared" si="47"/>
        <v>0</v>
      </c>
      <c r="BI228" s="154">
        <f t="shared" si="48"/>
        <v>0</v>
      </c>
      <c r="BJ228" s="15" t="s">
        <v>22</v>
      </c>
      <c r="BK228" s="154">
        <f t="shared" si="49"/>
        <v>0</v>
      </c>
      <c r="BL228" s="15" t="s">
        <v>155</v>
      </c>
      <c r="BM228" s="15" t="s">
        <v>593</v>
      </c>
    </row>
    <row r="229" spans="2:65" s="1" customFormat="1" ht="40.5" x14ac:dyDescent="0.3">
      <c r="B229" s="31"/>
      <c r="D229" s="155" t="s">
        <v>130</v>
      </c>
      <c r="F229" s="156" t="s">
        <v>594</v>
      </c>
      <c r="I229" s="84"/>
      <c r="L229" s="31"/>
      <c r="M229" s="56"/>
      <c r="T229" s="57"/>
      <c r="AT229" s="15" t="s">
        <v>130</v>
      </c>
      <c r="AU229" s="15" t="s">
        <v>83</v>
      </c>
    </row>
    <row r="230" spans="2:65" s="1" customFormat="1" ht="22.5" customHeight="1" x14ac:dyDescent="0.3">
      <c r="B230" s="31"/>
      <c r="C230" s="143" t="s">
        <v>595</v>
      </c>
      <c r="D230" s="143" t="s">
        <v>123</v>
      </c>
      <c r="E230" s="144" t="s">
        <v>596</v>
      </c>
      <c r="F230" s="145" t="s">
        <v>597</v>
      </c>
      <c r="G230" s="146" t="s">
        <v>205</v>
      </c>
      <c r="H230" s="147">
        <v>5</v>
      </c>
      <c r="I230" s="148"/>
      <c r="J230" s="149">
        <f>ROUND(I230*H230,2)</f>
        <v>0</v>
      </c>
      <c r="K230" s="145" t="s">
        <v>127</v>
      </c>
      <c r="L230" s="31"/>
      <c r="M230" s="150" t="s">
        <v>20</v>
      </c>
      <c r="N230" s="151" t="s">
        <v>45</v>
      </c>
      <c r="P230" s="152">
        <f>O230*H230</f>
        <v>0</v>
      </c>
      <c r="Q230" s="152">
        <v>1.4999999999999999E-4</v>
      </c>
      <c r="R230" s="152">
        <f>Q230*H230</f>
        <v>7.4999999999999991E-4</v>
      </c>
      <c r="S230" s="152">
        <v>0</v>
      </c>
      <c r="T230" s="153">
        <f>S230*H230</f>
        <v>0</v>
      </c>
      <c r="AR230" s="15" t="s">
        <v>155</v>
      </c>
      <c r="AT230" s="15" t="s">
        <v>123</v>
      </c>
      <c r="AU230" s="15" t="s">
        <v>83</v>
      </c>
      <c r="AY230" s="15" t="s">
        <v>120</v>
      </c>
      <c r="BE230" s="154">
        <f>IF(N230="základní",J230,0)</f>
        <v>0</v>
      </c>
      <c r="BF230" s="154">
        <f>IF(N230="snížená",J230,0)</f>
        <v>0</v>
      </c>
      <c r="BG230" s="154">
        <f>IF(N230="zákl. přenesená",J230,0)</f>
        <v>0</v>
      </c>
      <c r="BH230" s="154">
        <f>IF(N230="sníž. přenesená",J230,0)</f>
        <v>0</v>
      </c>
      <c r="BI230" s="154">
        <f>IF(N230="nulová",J230,0)</f>
        <v>0</v>
      </c>
      <c r="BJ230" s="15" t="s">
        <v>22</v>
      </c>
      <c r="BK230" s="154">
        <f>ROUND(I230*H230,2)</f>
        <v>0</v>
      </c>
      <c r="BL230" s="15" t="s">
        <v>155</v>
      </c>
      <c r="BM230" s="15" t="s">
        <v>598</v>
      </c>
    </row>
    <row r="231" spans="2:65" s="1" customFormat="1" ht="40.5" x14ac:dyDescent="0.3">
      <c r="B231" s="31"/>
      <c r="D231" s="155" t="s">
        <v>130</v>
      </c>
      <c r="F231" s="156" t="s">
        <v>594</v>
      </c>
      <c r="I231" s="84"/>
      <c r="L231" s="31"/>
      <c r="M231" s="56"/>
      <c r="T231" s="57"/>
      <c r="AT231" s="15" t="s">
        <v>130</v>
      </c>
      <c r="AU231" s="15" t="s">
        <v>83</v>
      </c>
    </row>
    <row r="232" spans="2:65" s="1" customFormat="1" ht="31.5" customHeight="1" x14ac:dyDescent="0.3">
      <c r="B232" s="31"/>
      <c r="C232" s="143" t="s">
        <v>599</v>
      </c>
      <c r="D232" s="143" t="s">
        <v>123</v>
      </c>
      <c r="E232" s="144" t="s">
        <v>600</v>
      </c>
      <c r="F232" s="145" t="s">
        <v>601</v>
      </c>
      <c r="G232" s="146" t="s">
        <v>126</v>
      </c>
      <c r="H232" s="147">
        <v>3.4000000000000002E-2</v>
      </c>
      <c r="I232" s="148"/>
      <c r="J232" s="149">
        <f>ROUND(I232*H232,2)</f>
        <v>0</v>
      </c>
      <c r="K232" s="145" t="s">
        <v>127</v>
      </c>
      <c r="L232" s="31"/>
      <c r="M232" s="150" t="s">
        <v>20</v>
      </c>
      <c r="N232" s="151" t="s">
        <v>45</v>
      </c>
      <c r="P232" s="152">
        <f>O232*H232</f>
        <v>0</v>
      </c>
      <c r="Q232" s="152">
        <v>0</v>
      </c>
      <c r="R232" s="152">
        <f>Q232*H232</f>
        <v>0</v>
      </c>
      <c r="S232" s="152">
        <v>0</v>
      </c>
      <c r="T232" s="153">
        <f>S232*H232</f>
        <v>0</v>
      </c>
      <c r="AR232" s="15" t="s">
        <v>155</v>
      </c>
      <c r="AT232" s="15" t="s">
        <v>123</v>
      </c>
      <c r="AU232" s="15" t="s">
        <v>83</v>
      </c>
      <c r="AY232" s="15" t="s">
        <v>120</v>
      </c>
      <c r="BE232" s="154">
        <f>IF(N232="základní",J232,0)</f>
        <v>0</v>
      </c>
      <c r="BF232" s="154">
        <f>IF(N232="snížená",J232,0)</f>
        <v>0</v>
      </c>
      <c r="BG232" s="154">
        <f>IF(N232="zákl. přenesená",J232,0)</f>
        <v>0</v>
      </c>
      <c r="BH232" s="154">
        <f>IF(N232="sníž. přenesená",J232,0)</f>
        <v>0</v>
      </c>
      <c r="BI232" s="154">
        <f>IF(N232="nulová",J232,0)</f>
        <v>0</v>
      </c>
      <c r="BJ232" s="15" t="s">
        <v>22</v>
      </c>
      <c r="BK232" s="154">
        <f>ROUND(I232*H232,2)</f>
        <v>0</v>
      </c>
      <c r="BL232" s="15" t="s">
        <v>155</v>
      </c>
      <c r="BM232" s="15" t="s">
        <v>602</v>
      </c>
    </row>
    <row r="233" spans="2:65" s="1" customFormat="1" ht="121.5" x14ac:dyDescent="0.3">
      <c r="B233" s="31"/>
      <c r="D233" s="155" t="s">
        <v>130</v>
      </c>
      <c r="F233" s="156" t="s">
        <v>603</v>
      </c>
      <c r="I233" s="84"/>
      <c r="L233" s="31"/>
      <c r="M233" s="56"/>
      <c r="T233" s="57"/>
      <c r="AT233" s="15" t="s">
        <v>130</v>
      </c>
      <c r="AU233" s="15" t="s">
        <v>83</v>
      </c>
    </row>
    <row r="234" spans="2:65" s="1" customFormat="1" ht="31.5" customHeight="1" x14ac:dyDescent="0.3">
      <c r="B234" s="31"/>
      <c r="C234" s="143" t="s">
        <v>604</v>
      </c>
      <c r="D234" s="143" t="s">
        <v>123</v>
      </c>
      <c r="E234" s="144" t="s">
        <v>605</v>
      </c>
      <c r="F234" s="145" t="s">
        <v>606</v>
      </c>
      <c r="G234" s="146" t="s">
        <v>126</v>
      </c>
      <c r="H234" s="147">
        <v>3.4000000000000002E-2</v>
      </c>
      <c r="I234" s="148"/>
      <c r="J234" s="149">
        <f>ROUND(I234*H234,2)</f>
        <v>0</v>
      </c>
      <c r="K234" s="145" t="s">
        <v>127</v>
      </c>
      <c r="L234" s="31"/>
      <c r="M234" s="150" t="s">
        <v>20</v>
      </c>
      <c r="N234" s="151" t="s">
        <v>45</v>
      </c>
      <c r="P234" s="152">
        <f>O234*H234</f>
        <v>0</v>
      </c>
      <c r="Q234" s="152">
        <v>0</v>
      </c>
      <c r="R234" s="152">
        <f>Q234*H234</f>
        <v>0</v>
      </c>
      <c r="S234" s="152">
        <v>0</v>
      </c>
      <c r="T234" s="153">
        <f>S234*H234</f>
        <v>0</v>
      </c>
      <c r="AR234" s="15" t="s">
        <v>155</v>
      </c>
      <c r="AT234" s="15" t="s">
        <v>123</v>
      </c>
      <c r="AU234" s="15" t="s">
        <v>83</v>
      </c>
      <c r="AY234" s="15" t="s">
        <v>120</v>
      </c>
      <c r="BE234" s="154">
        <f>IF(N234="základní",J234,0)</f>
        <v>0</v>
      </c>
      <c r="BF234" s="154">
        <f>IF(N234="snížená",J234,0)</f>
        <v>0</v>
      </c>
      <c r="BG234" s="154">
        <f>IF(N234="zákl. přenesená",J234,0)</f>
        <v>0</v>
      </c>
      <c r="BH234" s="154">
        <f>IF(N234="sníž. přenesená",J234,0)</f>
        <v>0</v>
      </c>
      <c r="BI234" s="154">
        <f>IF(N234="nulová",J234,0)</f>
        <v>0</v>
      </c>
      <c r="BJ234" s="15" t="s">
        <v>22</v>
      </c>
      <c r="BK234" s="154">
        <f>ROUND(I234*H234,2)</f>
        <v>0</v>
      </c>
      <c r="BL234" s="15" t="s">
        <v>155</v>
      </c>
      <c r="BM234" s="15" t="s">
        <v>607</v>
      </c>
    </row>
    <row r="235" spans="2:65" s="1" customFormat="1" ht="121.5" x14ac:dyDescent="0.3">
      <c r="B235" s="31"/>
      <c r="D235" s="155" t="s">
        <v>130</v>
      </c>
      <c r="F235" s="156" t="s">
        <v>603</v>
      </c>
      <c r="I235" s="84"/>
      <c r="L235" s="31"/>
      <c r="M235" s="56"/>
      <c r="T235" s="57"/>
      <c r="AT235" s="15" t="s">
        <v>130</v>
      </c>
      <c r="AU235" s="15" t="s">
        <v>83</v>
      </c>
    </row>
    <row r="236" spans="2:65" s="10" customFormat="1" ht="29.85" customHeight="1" x14ac:dyDescent="0.3">
      <c r="B236" s="131"/>
      <c r="D236" s="132" t="s">
        <v>73</v>
      </c>
      <c r="E236" s="141" t="s">
        <v>608</v>
      </c>
      <c r="F236" s="141" t="s">
        <v>609</v>
      </c>
      <c r="I236" s="134"/>
      <c r="J236" s="142">
        <f>BK236</f>
        <v>0</v>
      </c>
      <c r="L236" s="131"/>
      <c r="M236" s="136"/>
      <c r="P236" s="137">
        <f>SUM(P237:P258)</f>
        <v>0</v>
      </c>
      <c r="R236" s="137">
        <f>SUM(R237:R258)</f>
        <v>0.391042</v>
      </c>
      <c r="T236" s="138">
        <f>SUM(T237:T258)</f>
        <v>8.7139999999999995E-2</v>
      </c>
      <c r="AR236" s="132" t="s">
        <v>83</v>
      </c>
      <c r="AT236" s="139" t="s">
        <v>73</v>
      </c>
      <c r="AU236" s="139" t="s">
        <v>22</v>
      </c>
      <c r="AY236" s="132" t="s">
        <v>120</v>
      </c>
      <c r="BK236" s="140">
        <f>SUM(BK237:BK258)</f>
        <v>0</v>
      </c>
    </row>
    <row r="237" spans="2:65" s="1" customFormat="1" ht="31.5" customHeight="1" x14ac:dyDescent="0.3">
      <c r="B237" s="31"/>
      <c r="C237" s="143" t="s">
        <v>610</v>
      </c>
      <c r="D237" s="143" t="s">
        <v>123</v>
      </c>
      <c r="E237" s="144" t="s">
        <v>611</v>
      </c>
      <c r="F237" s="145" t="s">
        <v>612</v>
      </c>
      <c r="G237" s="146" t="s">
        <v>613</v>
      </c>
      <c r="H237" s="147">
        <v>6.8</v>
      </c>
      <c r="I237" s="148"/>
      <c r="J237" s="149">
        <f t="shared" ref="J237:J249" si="50">ROUND(I237*H237,2)</f>
        <v>0</v>
      </c>
      <c r="K237" s="145" t="s">
        <v>127</v>
      </c>
      <c r="L237" s="31"/>
      <c r="M237" s="150" t="s">
        <v>20</v>
      </c>
      <c r="N237" s="151" t="s">
        <v>45</v>
      </c>
      <c r="P237" s="152">
        <f t="shared" ref="P237:P249" si="51">O237*H237</f>
        <v>0</v>
      </c>
      <c r="Q237" s="152">
        <v>1.39E-3</v>
      </c>
      <c r="R237" s="152">
        <f t="shared" ref="R237:R249" si="52">Q237*H237</f>
        <v>9.4520000000000003E-3</v>
      </c>
      <c r="S237" s="152">
        <v>0</v>
      </c>
      <c r="T237" s="153">
        <f t="shared" ref="T237:T249" si="53">S237*H237</f>
        <v>0</v>
      </c>
      <c r="AR237" s="15" t="s">
        <v>155</v>
      </c>
      <c r="AT237" s="15" t="s">
        <v>123</v>
      </c>
      <c r="AU237" s="15" t="s">
        <v>83</v>
      </c>
      <c r="AY237" s="15" t="s">
        <v>120</v>
      </c>
      <c r="BE237" s="154">
        <f t="shared" ref="BE237:BE249" si="54">IF(N237="základní",J237,0)</f>
        <v>0</v>
      </c>
      <c r="BF237" s="154">
        <f t="shared" ref="BF237:BF249" si="55">IF(N237="snížená",J237,0)</f>
        <v>0</v>
      </c>
      <c r="BG237" s="154">
        <f t="shared" ref="BG237:BG249" si="56">IF(N237="zákl. přenesená",J237,0)</f>
        <v>0</v>
      </c>
      <c r="BH237" s="154">
        <f t="shared" ref="BH237:BH249" si="57">IF(N237="sníž. přenesená",J237,0)</f>
        <v>0</v>
      </c>
      <c r="BI237" s="154">
        <f t="shared" ref="BI237:BI249" si="58">IF(N237="nulová",J237,0)</f>
        <v>0</v>
      </c>
      <c r="BJ237" s="15" t="s">
        <v>22</v>
      </c>
      <c r="BK237" s="154">
        <f t="shared" ref="BK237:BK249" si="59">ROUND(I237*H237,2)</f>
        <v>0</v>
      </c>
      <c r="BL237" s="15" t="s">
        <v>155</v>
      </c>
      <c r="BM237" s="15" t="s">
        <v>614</v>
      </c>
    </row>
    <row r="238" spans="2:65" s="1" customFormat="1" ht="22.5" customHeight="1" x14ac:dyDescent="0.3">
      <c r="B238" s="31"/>
      <c r="C238" s="143" t="s">
        <v>615</v>
      </c>
      <c r="D238" s="143" t="s">
        <v>123</v>
      </c>
      <c r="E238" s="144" t="s">
        <v>616</v>
      </c>
      <c r="F238" s="145" t="s">
        <v>617</v>
      </c>
      <c r="G238" s="146" t="s">
        <v>613</v>
      </c>
      <c r="H238" s="147">
        <v>6.8</v>
      </c>
      <c r="I238" s="148"/>
      <c r="J238" s="149">
        <f t="shared" si="50"/>
        <v>0</v>
      </c>
      <c r="K238" s="145" t="s">
        <v>127</v>
      </c>
      <c r="L238" s="31"/>
      <c r="M238" s="150" t="s">
        <v>20</v>
      </c>
      <c r="N238" s="151" t="s">
        <v>45</v>
      </c>
      <c r="P238" s="152">
        <f t="shared" si="51"/>
        <v>0</v>
      </c>
      <c r="Q238" s="152">
        <v>0</v>
      </c>
      <c r="R238" s="152">
        <f t="shared" si="52"/>
        <v>0</v>
      </c>
      <c r="S238" s="152">
        <v>0</v>
      </c>
      <c r="T238" s="153">
        <f t="shared" si="53"/>
        <v>0</v>
      </c>
      <c r="AR238" s="15" t="s">
        <v>155</v>
      </c>
      <c r="AT238" s="15" t="s">
        <v>123</v>
      </c>
      <c r="AU238" s="15" t="s">
        <v>83</v>
      </c>
      <c r="AY238" s="15" t="s">
        <v>120</v>
      </c>
      <c r="BE238" s="154">
        <f t="shared" si="54"/>
        <v>0</v>
      </c>
      <c r="BF238" s="154">
        <f t="shared" si="55"/>
        <v>0</v>
      </c>
      <c r="BG238" s="154">
        <f t="shared" si="56"/>
        <v>0</v>
      </c>
      <c r="BH238" s="154">
        <f t="shared" si="57"/>
        <v>0</v>
      </c>
      <c r="BI238" s="154">
        <f t="shared" si="58"/>
        <v>0</v>
      </c>
      <c r="BJ238" s="15" t="s">
        <v>22</v>
      </c>
      <c r="BK238" s="154">
        <f t="shared" si="59"/>
        <v>0</v>
      </c>
      <c r="BL238" s="15" t="s">
        <v>155</v>
      </c>
      <c r="BM238" s="15" t="s">
        <v>618</v>
      </c>
    </row>
    <row r="239" spans="2:65" s="1" customFormat="1" ht="31.5" customHeight="1" x14ac:dyDescent="0.3">
      <c r="B239" s="31"/>
      <c r="C239" s="143" t="s">
        <v>619</v>
      </c>
      <c r="D239" s="143" t="s">
        <v>123</v>
      </c>
      <c r="E239" s="144" t="s">
        <v>620</v>
      </c>
      <c r="F239" s="145" t="s">
        <v>621</v>
      </c>
      <c r="G239" s="146" t="s">
        <v>613</v>
      </c>
      <c r="H239" s="147">
        <v>6.8</v>
      </c>
      <c r="I239" s="148"/>
      <c r="J239" s="149">
        <f t="shared" si="50"/>
        <v>0</v>
      </c>
      <c r="K239" s="145" t="s">
        <v>127</v>
      </c>
      <c r="L239" s="31"/>
      <c r="M239" s="150" t="s">
        <v>20</v>
      </c>
      <c r="N239" s="151" t="s">
        <v>45</v>
      </c>
      <c r="P239" s="152">
        <f t="shared" si="51"/>
        <v>0</v>
      </c>
      <c r="Q239" s="152">
        <v>0</v>
      </c>
      <c r="R239" s="152">
        <f t="shared" si="52"/>
        <v>0</v>
      </c>
      <c r="S239" s="152">
        <v>0</v>
      </c>
      <c r="T239" s="153">
        <f t="shared" si="53"/>
        <v>0</v>
      </c>
      <c r="AR239" s="15" t="s">
        <v>155</v>
      </c>
      <c r="AT239" s="15" t="s">
        <v>123</v>
      </c>
      <c r="AU239" s="15" t="s">
        <v>83</v>
      </c>
      <c r="AY239" s="15" t="s">
        <v>120</v>
      </c>
      <c r="BE239" s="154">
        <f t="shared" si="54"/>
        <v>0</v>
      </c>
      <c r="BF239" s="154">
        <f t="shared" si="55"/>
        <v>0</v>
      </c>
      <c r="BG239" s="154">
        <f t="shared" si="56"/>
        <v>0</v>
      </c>
      <c r="BH239" s="154">
        <f t="shared" si="57"/>
        <v>0</v>
      </c>
      <c r="BI239" s="154">
        <f t="shared" si="58"/>
        <v>0</v>
      </c>
      <c r="BJ239" s="15" t="s">
        <v>22</v>
      </c>
      <c r="BK239" s="154">
        <f t="shared" si="59"/>
        <v>0</v>
      </c>
      <c r="BL239" s="15" t="s">
        <v>155</v>
      </c>
      <c r="BM239" s="15" t="s">
        <v>622</v>
      </c>
    </row>
    <row r="240" spans="2:65" s="1" customFormat="1" ht="31.5" customHeight="1" x14ac:dyDescent="0.3">
      <c r="B240" s="31"/>
      <c r="C240" s="164" t="s">
        <v>623</v>
      </c>
      <c r="D240" s="164" t="s">
        <v>158</v>
      </c>
      <c r="E240" s="165" t="s">
        <v>624</v>
      </c>
      <c r="F240" s="166" t="s">
        <v>625</v>
      </c>
      <c r="G240" s="167" t="s">
        <v>626</v>
      </c>
      <c r="H240" s="168">
        <v>8</v>
      </c>
      <c r="I240" s="169"/>
      <c r="J240" s="170">
        <f t="shared" si="50"/>
        <v>0</v>
      </c>
      <c r="K240" s="166" t="s">
        <v>20</v>
      </c>
      <c r="L240" s="171"/>
      <c r="M240" s="172" t="s">
        <v>20</v>
      </c>
      <c r="N240" s="173" t="s">
        <v>45</v>
      </c>
      <c r="P240" s="152">
        <f t="shared" si="51"/>
        <v>0</v>
      </c>
      <c r="Q240" s="152">
        <v>4.0000000000000001E-3</v>
      </c>
      <c r="R240" s="152">
        <f t="shared" si="52"/>
        <v>3.2000000000000001E-2</v>
      </c>
      <c r="S240" s="152">
        <v>0</v>
      </c>
      <c r="T240" s="153">
        <f t="shared" si="53"/>
        <v>0</v>
      </c>
      <c r="AR240" s="15" t="s">
        <v>161</v>
      </c>
      <c r="AT240" s="15" t="s">
        <v>158</v>
      </c>
      <c r="AU240" s="15" t="s">
        <v>83</v>
      </c>
      <c r="AY240" s="15" t="s">
        <v>120</v>
      </c>
      <c r="BE240" s="154">
        <f t="shared" si="54"/>
        <v>0</v>
      </c>
      <c r="BF240" s="154">
        <f t="shared" si="55"/>
        <v>0</v>
      </c>
      <c r="BG240" s="154">
        <f t="shared" si="56"/>
        <v>0</v>
      </c>
      <c r="BH240" s="154">
        <f t="shared" si="57"/>
        <v>0</v>
      </c>
      <c r="BI240" s="154">
        <f t="shared" si="58"/>
        <v>0</v>
      </c>
      <c r="BJ240" s="15" t="s">
        <v>22</v>
      </c>
      <c r="BK240" s="154">
        <f t="shared" si="59"/>
        <v>0</v>
      </c>
      <c r="BL240" s="15" t="s">
        <v>155</v>
      </c>
      <c r="BM240" s="15" t="s">
        <v>627</v>
      </c>
    </row>
    <row r="241" spans="2:65" s="1" customFormat="1" ht="31.5" customHeight="1" x14ac:dyDescent="0.3">
      <c r="B241" s="31"/>
      <c r="C241" s="164" t="s">
        <v>628</v>
      </c>
      <c r="D241" s="164" t="s">
        <v>158</v>
      </c>
      <c r="E241" s="165" t="s">
        <v>629</v>
      </c>
      <c r="F241" s="166" t="s">
        <v>630</v>
      </c>
      <c r="G241" s="167" t="s">
        <v>626</v>
      </c>
      <c r="H241" s="168">
        <v>21</v>
      </c>
      <c r="I241" s="169"/>
      <c r="J241" s="170">
        <f t="shared" si="50"/>
        <v>0</v>
      </c>
      <c r="K241" s="166" t="s">
        <v>20</v>
      </c>
      <c r="L241" s="171"/>
      <c r="M241" s="172" t="s">
        <v>20</v>
      </c>
      <c r="N241" s="173" t="s">
        <v>45</v>
      </c>
      <c r="P241" s="152">
        <f t="shared" si="51"/>
        <v>0</v>
      </c>
      <c r="Q241" s="152">
        <v>5.5999999999999999E-3</v>
      </c>
      <c r="R241" s="152">
        <f t="shared" si="52"/>
        <v>0.1176</v>
      </c>
      <c r="S241" s="152">
        <v>0</v>
      </c>
      <c r="T241" s="153">
        <f t="shared" si="53"/>
        <v>0</v>
      </c>
      <c r="AR241" s="15" t="s">
        <v>161</v>
      </c>
      <c r="AT241" s="15" t="s">
        <v>158</v>
      </c>
      <c r="AU241" s="15" t="s">
        <v>83</v>
      </c>
      <c r="AY241" s="15" t="s">
        <v>120</v>
      </c>
      <c r="BE241" s="154">
        <f t="shared" si="54"/>
        <v>0</v>
      </c>
      <c r="BF241" s="154">
        <f t="shared" si="55"/>
        <v>0</v>
      </c>
      <c r="BG241" s="154">
        <f t="shared" si="56"/>
        <v>0</v>
      </c>
      <c r="BH241" s="154">
        <f t="shared" si="57"/>
        <v>0</v>
      </c>
      <c r="BI241" s="154">
        <f t="shared" si="58"/>
        <v>0</v>
      </c>
      <c r="BJ241" s="15" t="s">
        <v>22</v>
      </c>
      <c r="BK241" s="154">
        <f t="shared" si="59"/>
        <v>0</v>
      </c>
      <c r="BL241" s="15" t="s">
        <v>155</v>
      </c>
      <c r="BM241" s="15" t="s">
        <v>631</v>
      </c>
    </row>
    <row r="242" spans="2:65" s="1" customFormat="1" ht="31.5" customHeight="1" x14ac:dyDescent="0.3">
      <c r="B242" s="31"/>
      <c r="C242" s="143" t="s">
        <v>632</v>
      </c>
      <c r="D242" s="143" t="s">
        <v>123</v>
      </c>
      <c r="E242" s="144" t="s">
        <v>633</v>
      </c>
      <c r="F242" s="145" t="s">
        <v>634</v>
      </c>
      <c r="G242" s="146" t="s">
        <v>205</v>
      </c>
      <c r="H242" s="147">
        <v>2</v>
      </c>
      <c r="I242" s="148"/>
      <c r="J242" s="149">
        <f t="shared" si="50"/>
        <v>0</v>
      </c>
      <c r="K242" s="145" t="s">
        <v>127</v>
      </c>
      <c r="L242" s="31"/>
      <c r="M242" s="150" t="s">
        <v>20</v>
      </c>
      <c r="N242" s="151" t="s">
        <v>45</v>
      </c>
      <c r="P242" s="152">
        <f t="shared" si="51"/>
        <v>0</v>
      </c>
      <c r="Q242" s="152">
        <v>0</v>
      </c>
      <c r="R242" s="152">
        <f t="shared" si="52"/>
        <v>0</v>
      </c>
      <c r="S242" s="152">
        <v>0</v>
      </c>
      <c r="T242" s="153">
        <f t="shared" si="53"/>
        <v>0</v>
      </c>
      <c r="AR242" s="15" t="s">
        <v>155</v>
      </c>
      <c r="AT242" s="15" t="s">
        <v>123</v>
      </c>
      <c r="AU242" s="15" t="s">
        <v>83</v>
      </c>
      <c r="AY242" s="15" t="s">
        <v>120</v>
      </c>
      <c r="BE242" s="154">
        <f t="shared" si="54"/>
        <v>0</v>
      </c>
      <c r="BF242" s="154">
        <f t="shared" si="55"/>
        <v>0</v>
      </c>
      <c r="BG242" s="154">
        <f t="shared" si="56"/>
        <v>0</v>
      </c>
      <c r="BH242" s="154">
        <f t="shared" si="57"/>
        <v>0</v>
      </c>
      <c r="BI242" s="154">
        <f t="shared" si="58"/>
        <v>0</v>
      </c>
      <c r="BJ242" s="15" t="s">
        <v>22</v>
      </c>
      <c r="BK242" s="154">
        <f t="shared" si="59"/>
        <v>0</v>
      </c>
      <c r="BL242" s="15" t="s">
        <v>155</v>
      </c>
      <c r="BM242" s="15" t="s">
        <v>635</v>
      </c>
    </row>
    <row r="243" spans="2:65" s="1" customFormat="1" ht="44.25" customHeight="1" x14ac:dyDescent="0.3">
      <c r="B243" s="31"/>
      <c r="C243" s="164" t="s">
        <v>636</v>
      </c>
      <c r="D243" s="164" t="s">
        <v>158</v>
      </c>
      <c r="E243" s="165" t="s">
        <v>637</v>
      </c>
      <c r="F243" s="166" t="s">
        <v>638</v>
      </c>
      <c r="G243" s="167" t="s">
        <v>205</v>
      </c>
      <c r="H243" s="168">
        <v>1</v>
      </c>
      <c r="I243" s="169"/>
      <c r="J243" s="170">
        <f t="shared" si="50"/>
        <v>0</v>
      </c>
      <c r="K243" s="166" t="s">
        <v>20</v>
      </c>
      <c r="L243" s="171"/>
      <c r="M243" s="172" t="s">
        <v>20</v>
      </c>
      <c r="N243" s="173" t="s">
        <v>45</v>
      </c>
      <c r="P243" s="152">
        <f t="shared" si="51"/>
        <v>0</v>
      </c>
      <c r="Q243" s="152">
        <v>2.8000000000000001E-2</v>
      </c>
      <c r="R243" s="152">
        <f t="shared" si="52"/>
        <v>2.8000000000000001E-2</v>
      </c>
      <c r="S243" s="152">
        <v>0</v>
      </c>
      <c r="T243" s="153">
        <f t="shared" si="53"/>
        <v>0</v>
      </c>
      <c r="AR243" s="15" t="s">
        <v>161</v>
      </c>
      <c r="AT243" s="15" t="s">
        <v>158</v>
      </c>
      <c r="AU243" s="15" t="s">
        <v>83</v>
      </c>
      <c r="AY243" s="15" t="s">
        <v>120</v>
      </c>
      <c r="BE243" s="154">
        <f t="shared" si="54"/>
        <v>0</v>
      </c>
      <c r="BF243" s="154">
        <f t="shared" si="55"/>
        <v>0</v>
      </c>
      <c r="BG243" s="154">
        <f t="shared" si="56"/>
        <v>0</v>
      </c>
      <c r="BH243" s="154">
        <f t="shared" si="57"/>
        <v>0</v>
      </c>
      <c r="BI243" s="154">
        <f t="shared" si="58"/>
        <v>0</v>
      </c>
      <c r="BJ243" s="15" t="s">
        <v>22</v>
      </c>
      <c r="BK243" s="154">
        <f t="shared" si="59"/>
        <v>0</v>
      </c>
      <c r="BL243" s="15" t="s">
        <v>155</v>
      </c>
      <c r="BM243" s="15" t="s">
        <v>639</v>
      </c>
    </row>
    <row r="244" spans="2:65" s="1" customFormat="1" ht="44.25" customHeight="1" x14ac:dyDescent="0.3">
      <c r="B244" s="31"/>
      <c r="C244" s="164" t="s">
        <v>640</v>
      </c>
      <c r="D244" s="164" t="s">
        <v>158</v>
      </c>
      <c r="E244" s="165" t="s">
        <v>641</v>
      </c>
      <c r="F244" s="166" t="s">
        <v>642</v>
      </c>
      <c r="G244" s="167" t="s">
        <v>205</v>
      </c>
      <c r="H244" s="168">
        <v>1</v>
      </c>
      <c r="I244" s="169"/>
      <c r="J244" s="170">
        <f t="shared" si="50"/>
        <v>0</v>
      </c>
      <c r="K244" s="166" t="s">
        <v>20</v>
      </c>
      <c r="L244" s="171"/>
      <c r="M244" s="172" t="s">
        <v>20</v>
      </c>
      <c r="N244" s="173" t="s">
        <v>45</v>
      </c>
      <c r="P244" s="152">
        <f t="shared" si="51"/>
        <v>0</v>
      </c>
      <c r="Q244" s="152">
        <v>3.27E-2</v>
      </c>
      <c r="R244" s="152">
        <f t="shared" si="52"/>
        <v>3.27E-2</v>
      </c>
      <c r="S244" s="152">
        <v>0</v>
      </c>
      <c r="T244" s="153">
        <f t="shared" si="53"/>
        <v>0</v>
      </c>
      <c r="AR244" s="15" t="s">
        <v>161</v>
      </c>
      <c r="AT244" s="15" t="s">
        <v>158</v>
      </c>
      <c r="AU244" s="15" t="s">
        <v>83</v>
      </c>
      <c r="AY244" s="15" t="s">
        <v>120</v>
      </c>
      <c r="BE244" s="154">
        <f t="shared" si="54"/>
        <v>0</v>
      </c>
      <c r="BF244" s="154">
        <f t="shared" si="55"/>
        <v>0</v>
      </c>
      <c r="BG244" s="154">
        <f t="shared" si="56"/>
        <v>0</v>
      </c>
      <c r="BH244" s="154">
        <f t="shared" si="57"/>
        <v>0</v>
      </c>
      <c r="BI244" s="154">
        <f t="shared" si="58"/>
        <v>0</v>
      </c>
      <c r="BJ244" s="15" t="s">
        <v>22</v>
      </c>
      <c r="BK244" s="154">
        <f t="shared" si="59"/>
        <v>0</v>
      </c>
      <c r="BL244" s="15" t="s">
        <v>155</v>
      </c>
      <c r="BM244" s="15" t="s">
        <v>643</v>
      </c>
    </row>
    <row r="245" spans="2:65" s="1" customFormat="1" ht="31.5" customHeight="1" x14ac:dyDescent="0.3">
      <c r="B245" s="31"/>
      <c r="C245" s="143" t="s">
        <v>644</v>
      </c>
      <c r="D245" s="143" t="s">
        <v>123</v>
      </c>
      <c r="E245" s="144" t="s">
        <v>645</v>
      </c>
      <c r="F245" s="145" t="s">
        <v>646</v>
      </c>
      <c r="G245" s="146" t="s">
        <v>205</v>
      </c>
      <c r="H245" s="147">
        <v>1</v>
      </c>
      <c r="I245" s="148"/>
      <c r="J245" s="149">
        <f t="shared" si="50"/>
        <v>0</v>
      </c>
      <c r="K245" s="145" t="s">
        <v>127</v>
      </c>
      <c r="L245" s="31"/>
      <c r="M245" s="150" t="s">
        <v>20</v>
      </c>
      <c r="N245" s="151" t="s">
        <v>45</v>
      </c>
      <c r="P245" s="152">
        <f t="shared" si="51"/>
        <v>0</v>
      </c>
      <c r="Q245" s="152">
        <v>0</v>
      </c>
      <c r="R245" s="152">
        <f t="shared" si="52"/>
        <v>0</v>
      </c>
      <c r="S245" s="152">
        <v>0</v>
      </c>
      <c r="T245" s="153">
        <f t="shared" si="53"/>
        <v>0</v>
      </c>
      <c r="AR245" s="15" t="s">
        <v>155</v>
      </c>
      <c r="AT245" s="15" t="s">
        <v>123</v>
      </c>
      <c r="AU245" s="15" t="s">
        <v>83</v>
      </c>
      <c r="AY245" s="15" t="s">
        <v>120</v>
      </c>
      <c r="BE245" s="154">
        <f t="shared" si="54"/>
        <v>0</v>
      </c>
      <c r="BF245" s="154">
        <f t="shared" si="55"/>
        <v>0</v>
      </c>
      <c r="BG245" s="154">
        <f t="shared" si="56"/>
        <v>0</v>
      </c>
      <c r="BH245" s="154">
        <f t="shared" si="57"/>
        <v>0</v>
      </c>
      <c r="BI245" s="154">
        <f t="shared" si="58"/>
        <v>0</v>
      </c>
      <c r="BJ245" s="15" t="s">
        <v>22</v>
      </c>
      <c r="BK245" s="154">
        <f t="shared" si="59"/>
        <v>0</v>
      </c>
      <c r="BL245" s="15" t="s">
        <v>155</v>
      </c>
      <c r="BM245" s="15" t="s">
        <v>647</v>
      </c>
    </row>
    <row r="246" spans="2:65" s="1" customFormat="1" ht="44.25" customHeight="1" x14ac:dyDescent="0.3">
      <c r="B246" s="31"/>
      <c r="C246" s="164" t="s">
        <v>648</v>
      </c>
      <c r="D246" s="164" t="s">
        <v>158</v>
      </c>
      <c r="E246" s="165" t="s">
        <v>649</v>
      </c>
      <c r="F246" s="166" t="s">
        <v>650</v>
      </c>
      <c r="G246" s="167" t="s">
        <v>205</v>
      </c>
      <c r="H246" s="168">
        <v>1</v>
      </c>
      <c r="I246" s="169"/>
      <c r="J246" s="170">
        <f t="shared" si="50"/>
        <v>0</v>
      </c>
      <c r="K246" s="166" t="s">
        <v>20</v>
      </c>
      <c r="L246" s="171"/>
      <c r="M246" s="172" t="s">
        <v>20</v>
      </c>
      <c r="N246" s="173" t="s">
        <v>45</v>
      </c>
      <c r="P246" s="152">
        <f t="shared" si="51"/>
        <v>0</v>
      </c>
      <c r="Q246" s="152">
        <v>3.5000000000000003E-2</v>
      </c>
      <c r="R246" s="152">
        <f t="shared" si="52"/>
        <v>3.5000000000000003E-2</v>
      </c>
      <c r="S246" s="152">
        <v>0</v>
      </c>
      <c r="T246" s="153">
        <f t="shared" si="53"/>
        <v>0</v>
      </c>
      <c r="AR246" s="15" t="s">
        <v>161</v>
      </c>
      <c r="AT246" s="15" t="s">
        <v>158</v>
      </c>
      <c r="AU246" s="15" t="s">
        <v>83</v>
      </c>
      <c r="AY246" s="15" t="s">
        <v>120</v>
      </c>
      <c r="BE246" s="154">
        <f t="shared" si="54"/>
        <v>0</v>
      </c>
      <c r="BF246" s="154">
        <f t="shared" si="55"/>
        <v>0</v>
      </c>
      <c r="BG246" s="154">
        <f t="shared" si="56"/>
        <v>0</v>
      </c>
      <c r="BH246" s="154">
        <f t="shared" si="57"/>
        <v>0</v>
      </c>
      <c r="BI246" s="154">
        <f t="shared" si="58"/>
        <v>0</v>
      </c>
      <c r="BJ246" s="15" t="s">
        <v>22</v>
      </c>
      <c r="BK246" s="154">
        <f t="shared" si="59"/>
        <v>0</v>
      </c>
      <c r="BL246" s="15" t="s">
        <v>155</v>
      </c>
      <c r="BM246" s="15" t="s">
        <v>651</v>
      </c>
    </row>
    <row r="247" spans="2:65" s="1" customFormat="1" ht="31.5" customHeight="1" x14ac:dyDescent="0.3">
      <c r="B247" s="31"/>
      <c r="C247" s="143" t="s">
        <v>652</v>
      </c>
      <c r="D247" s="143" t="s">
        <v>123</v>
      </c>
      <c r="E247" s="144" t="s">
        <v>653</v>
      </c>
      <c r="F247" s="145" t="s">
        <v>654</v>
      </c>
      <c r="G247" s="146" t="s">
        <v>205</v>
      </c>
      <c r="H247" s="147">
        <v>2</v>
      </c>
      <c r="I247" s="148"/>
      <c r="J247" s="149">
        <f t="shared" si="50"/>
        <v>0</v>
      </c>
      <c r="K247" s="145" t="s">
        <v>127</v>
      </c>
      <c r="L247" s="31"/>
      <c r="M247" s="150" t="s">
        <v>20</v>
      </c>
      <c r="N247" s="151" t="s">
        <v>45</v>
      </c>
      <c r="P247" s="152">
        <f t="shared" si="51"/>
        <v>0</v>
      </c>
      <c r="Q247" s="152">
        <v>0</v>
      </c>
      <c r="R247" s="152">
        <f t="shared" si="52"/>
        <v>0</v>
      </c>
      <c r="S247" s="152">
        <v>0</v>
      </c>
      <c r="T247" s="153">
        <f t="shared" si="53"/>
        <v>0</v>
      </c>
      <c r="AR247" s="15" t="s">
        <v>155</v>
      </c>
      <c r="AT247" s="15" t="s">
        <v>123</v>
      </c>
      <c r="AU247" s="15" t="s">
        <v>83</v>
      </c>
      <c r="AY247" s="15" t="s">
        <v>120</v>
      </c>
      <c r="BE247" s="154">
        <f t="shared" si="54"/>
        <v>0</v>
      </c>
      <c r="BF247" s="154">
        <f t="shared" si="55"/>
        <v>0</v>
      </c>
      <c r="BG247" s="154">
        <f t="shared" si="56"/>
        <v>0</v>
      </c>
      <c r="BH247" s="154">
        <f t="shared" si="57"/>
        <v>0</v>
      </c>
      <c r="BI247" s="154">
        <f t="shared" si="58"/>
        <v>0</v>
      </c>
      <c r="BJ247" s="15" t="s">
        <v>22</v>
      </c>
      <c r="BK247" s="154">
        <f t="shared" si="59"/>
        <v>0</v>
      </c>
      <c r="BL247" s="15" t="s">
        <v>155</v>
      </c>
      <c r="BM247" s="15" t="s">
        <v>655</v>
      </c>
    </row>
    <row r="248" spans="2:65" s="1" customFormat="1" ht="44.25" customHeight="1" x14ac:dyDescent="0.3">
      <c r="B248" s="31"/>
      <c r="C248" s="164" t="s">
        <v>656</v>
      </c>
      <c r="D248" s="164" t="s">
        <v>158</v>
      </c>
      <c r="E248" s="165" t="s">
        <v>657</v>
      </c>
      <c r="F248" s="166" t="s">
        <v>658</v>
      </c>
      <c r="G248" s="167" t="s">
        <v>205</v>
      </c>
      <c r="H248" s="168">
        <v>2</v>
      </c>
      <c r="I248" s="169"/>
      <c r="J248" s="170">
        <f t="shared" si="50"/>
        <v>0</v>
      </c>
      <c r="K248" s="166" t="s">
        <v>20</v>
      </c>
      <c r="L248" s="171"/>
      <c r="M248" s="172" t="s">
        <v>20</v>
      </c>
      <c r="N248" s="173" t="s">
        <v>45</v>
      </c>
      <c r="P248" s="152">
        <f t="shared" si="51"/>
        <v>0</v>
      </c>
      <c r="Q248" s="152">
        <v>6.2199999999999998E-2</v>
      </c>
      <c r="R248" s="152">
        <f t="shared" si="52"/>
        <v>0.1244</v>
      </c>
      <c r="S248" s="152">
        <v>0</v>
      </c>
      <c r="T248" s="153">
        <f t="shared" si="53"/>
        <v>0</v>
      </c>
      <c r="AR248" s="15" t="s">
        <v>161</v>
      </c>
      <c r="AT248" s="15" t="s">
        <v>158</v>
      </c>
      <c r="AU248" s="15" t="s">
        <v>83</v>
      </c>
      <c r="AY248" s="15" t="s">
        <v>120</v>
      </c>
      <c r="BE248" s="154">
        <f t="shared" si="54"/>
        <v>0</v>
      </c>
      <c r="BF248" s="154">
        <f t="shared" si="55"/>
        <v>0</v>
      </c>
      <c r="BG248" s="154">
        <f t="shared" si="56"/>
        <v>0</v>
      </c>
      <c r="BH248" s="154">
        <f t="shared" si="57"/>
        <v>0</v>
      </c>
      <c r="BI248" s="154">
        <f t="shared" si="58"/>
        <v>0</v>
      </c>
      <c r="BJ248" s="15" t="s">
        <v>22</v>
      </c>
      <c r="BK248" s="154">
        <f t="shared" si="59"/>
        <v>0</v>
      </c>
      <c r="BL248" s="15" t="s">
        <v>155</v>
      </c>
      <c r="BM248" s="15" t="s">
        <v>659</v>
      </c>
    </row>
    <row r="249" spans="2:65" s="1" customFormat="1" ht="22.5" customHeight="1" x14ac:dyDescent="0.3">
      <c r="B249" s="31"/>
      <c r="C249" s="143" t="s">
        <v>660</v>
      </c>
      <c r="D249" s="143" t="s">
        <v>123</v>
      </c>
      <c r="E249" s="144" t="s">
        <v>661</v>
      </c>
      <c r="F249" s="145" t="s">
        <v>662</v>
      </c>
      <c r="G249" s="146" t="s">
        <v>205</v>
      </c>
      <c r="H249" s="147">
        <v>2</v>
      </c>
      <c r="I249" s="148"/>
      <c r="J249" s="149">
        <f t="shared" si="50"/>
        <v>0</v>
      </c>
      <c r="K249" s="145" t="s">
        <v>127</v>
      </c>
      <c r="L249" s="31"/>
      <c r="M249" s="150" t="s">
        <v>20</v>
      </c>
      <c r="N249" s="151" t="s">
        <v>45</v>
      </c>
      <c r="P249" s="152">
        <f t="shared" si="51"/>
        <v>0</v>
      </c>
      <c r="Q249" s="152">
        <v>0</v>
      </c>
      <c r="R249" s="152">
        <f t="shared" si="52"/>
        <v>0</v>
      </c>
      <c r="S249" s="152">
        <v>0</v>
      </c>
      <c r="T249" s="153">
        <f t="shared" si="53"/>
        <v>0</v>
      </c>
      <c r="AR249" s="15" t="s">
        <v>155</v>
      </c>
      <c r="AT249" s="15" t="s">
        <v>123</v>
      </c>
      <c r="AU249" s="15" t="s">
        <v>83</v>
      </c>
      <c r="AY249" s="15" t="s">
        <v>120</v>
      </c>
      <c r="BE249" s="154">
        <f t="shared" si="54"/>
        <v>0</v>
      </c>
      <c r="BF249" s="154">
        <f t="shared" si="55"/>
        <v>0</v>
      </c>
      <c r="BG249" s="154">
        <f t="shared" si="56"/>
        <v>0</v>
      </c>
      <c r="BH249" s="154">
        <f t="shared" si="57"/>
        <v>0</v>
      </c>
      <c r="BI249" s="154">
        <f t="shared" si="58"/>
        <v>0</v>
      </c>
      <c r="BJ249" s="15" t="s">
        <v>22</v>
      </c>
      <c r="BK249" s="154">
        <f t="shared" si="59"/>
        <v>0</v>
      </c>
      <c r="BL249" s="15" t="s">
        <v>155</v>
      </c>
      <c r="BM249" s="15" t="s">
        <v>663</v>
      </c>
    </row>
    <row r="250" spans="2:65" s="1" customFormat="1" ht="54" x14ac:dyDescent="0.3">
      <c r="B250" s="31"/>
      <c r="D250" s="155" t="s">
        <v>130</v>
      </c>
      <c r="F250" s="156" t="s">
        <v>664</v>
      </c>
      <c r="I250" s="84"/>
      <c r="L250" s="31"/>
      <c r="M250" s="56"/>
      <c r="T250" s="57"/>
      <c r="AT250" s="15" t="s">
        <v>130</v>
      </c>
      <c r="AU250" s="15" t="s">
        <v>83</v>
      </c>
    </row>
    <row r="251" spans="2:65" s="1" customFormat="1" ht="31.5" customHeight="1" x14ac:dyDescent="0.3">
      <c r="B251" s="31"/>
      <c r="C251" s="164" t="s">
        <v>665</v>
      </c>
      <c r="D251" s="164" t="s">
        <v>158</v>
      </c>
      <c r="E251" s="165" t="s">
        <v>666</v>
      </c>
      <c r="F251" s="166" t="s">
        <v>667</v>
      </c>
      <c r="G251" s="167" t="s">
        <v>205</v>
      </c>
      <c r="H251" s="168">
        <v>2</v>
      </c>
      <c r="I251" s="169"/>
      <c r="J251" s="170">
        <f>ROUND(I251*H251,2)</f>
        <v>0</v>
      </c>
      <c r="K251" s="166" t="s">
        <v>20</v>
      </c>
      <c r="L251" s="171"/>
      <c r="M251" s="172" t="s">
        <v>20</v>
      </c>
      <c r="N251" s="173" t="s">
        <v>45</v>
      </c>
      <c r="P251" s="152">
        <f>O251*H251</f>
        <v>0</v>
      </c>
      <c r="Q251" s="152">
        <v>5.7999999999999996E-3</v>
      </c>
      <c r="R251" s="152">
        <f>Q251*H251</f>
        <v>1.1599999999999999E-2</v>
      </c>
      <c r="S251" s="152">
        <v>0</v>
      </c>
      <c r="T251" s="153">
        <f>S251*H251</f>
        <v>0</v>
      </c>
      <c r="AR251" s="15" t="s">
        <v>161</v>
      </c>
      <c r="AT251" s="15" t="s">
        <v>158</v>
      </c>
      <c r="AU251" s="15" t="s">
        <v>83</v>
      </c>
      <c r="AY251" s="15" t="s">
        <v>120</v>
      </c>
      <c r="BE251" s="154">
        <f>IF(N251="základní",J251,0)</f>
        <v>0</v>
      </c>
      <c r="BF251" s="154">
        <f>IF(N251="snížená",J251,0)</f>
        <v>0</v>
      </c>
      <c r="BG251" s="154">
        <f>IF(N251="zákl. přenesená",J251,0)</f>
        <v>0</v>
      </c>
      <c r="BH251" s="154">
        <f>IF(N251="sníž. přenesená",J251,0)</f>
        <v>0</v>
      </c>
      <c r="BI251" s="154">
        <f>IF(N251="nulová",J251,0)</f>
        <v>0</v>
      </c>
      <c r="BJ251" s="15" t="s">
        <v>22</v>
      </c>
      <c r="BK251" s="154">
        <f>ROUND(I251*H251,2)</f>
        <v>0</v>
      </c>
      <c r="BL251" s="15" t="s">
        <v>155</v>
      </c>
      <c r="BM251" s="15" t="s">
        <v>668</v>
      </c>
    </row>
    <row r="252" spans="2:65" s="1" customFormat="1" ht="31.5" customHeight="1" x14ac:dyDescent="0.3">
      <c r="B252" s="31"/>
      <c r="C252" s="143" t="s">
        <v>669</v>
      </c>
      <c r="D252" s="143" t="s">
        <v>123</v>
      </c>
      <c r="E252" s="144" t="s">
        <v>670</v>
      </c>
      <c r="F252" s="145" t="s">
        <v>671</v>
      </c>
      <c r="G252" s="146" t="s">
        <v>126</v>
      </c>
      <c r="H252" s="147">
        <v>0.39100000000000001</v>
      </c>
      <c r="I252" s="148"/>
      <c r="J252" s="149">
        <f>ROUND(I252*H252,2)</f>
        <v>0</v>
      </c>
      <c r="K252" s="145" t="s">
        <v>127</v>
      </c>
      <c r="L252" s="31"/>
      <c r="M252" s="150" t="s">
        <v>20</v>
      </c>
      <c r="N252" s="151" t="s">
        <v>45</v>
      </c>
      <c r="P252" s="152">
        <f>O252*H252</f>
        <v>0</v>
      </c>
      <c r="Q252" s="152">
        <v>0</v>
      </c>
      <c r="R252" s="152">
        <f>Q252*H252</f>
        <v>0</v>
      </c>
      <c r="S252" s="152">
        <v>0</v>
      </c>
      <c r="T252" s="153">
        <f>S252*H252</f>
        <v>0</v>
      </c>
      <c r="AR252" s="15" t="s">
        <v>155</v>
      </c>
      <c r="AT252" s="15" t="s">
        <v>123</v>
      </c>
      <c r="AU252" s="15" t="s">
        <v>83</v>
      </c>
      <c r="AY252" s="15" t="s">
        <v>120</v>
      </c>
      <c r="BE252" s="154">
        <f>IF(N252="základní",J252,0)</f>
        <v>0</v>
      </c>
      <c r="BF252" s="154">
        <f>IF(N252="snížená",J252,0)</f>
        <v>0</v>
      </c>
      <c r="BG252" s="154">
        <f>IF(N252="zákl. přenesená",J252,0)</f>
        <v>0</v>
      </c>
      <c r="BH252" s="154">
        <f>IF(N252="sníž. přenesená",J252,0)</f>
        <v>0</v>
      </c>
      <c r="BI252" s="154">
        <f>IF(N252="nulová",J252,0)</f>
        <v>0</v>
      </c>
      <c r="BJ252" s="15" t="s">
        <v>22</v>
      </c>
      <c r="BK252" s="154">
        <f>ROUND(I252*H252,2)</f>
        <v>0</v>
      </c>
      <c r="BL252" s="15" t="s">
        <v>155</v>
      </c>
      <c r="BM252" s="15" t="s">
        <v>672</v>
      </c>
    </row>
    <row r="253" spans="2:65" s="1" customFormat="1" ht="121.5" x14ac:dyDescent="0.3">
      <c r="B253" s="31"/>
      <c r="D253" s="155" t="s">
        <v>130</v>
      </c>
      <c r="F253" s="156" t="s">
        <v>673</v>
      </c>
      <c r="I253" s="84"/>
      <c r="L253" s="31"/>
      <c r="M253" s="56"/>
      <c r="T253" s="57"/>
      <c r="AT253" s="15" t="s">
        <v>130</v>
      </c>
      <c r="AU253" s="15" t="s">
        <v>83</v>
      </c>
    </row>
    <row r="254" spans="2:65" s="1" customFormat="1" ht="44.25" customHeight="1" x14ac:dyDescent="0.3">
      <c r="B254" s="31"/>
      <c r="C254" s="143" t="s">
        <v>674</v>
      </c>
      <c r="D254" s="143" t="s">
        <v>123</v>
      </c>
      <c r="E254" s="144" t="s">
        <v>675</v>
      </c>
      <c r="F254" s="145" t="s">
        <v>676</v>
      </c>
      <c r="G254" s="146" t="s">
        <v>126</v>
      </c>
      <c r="H254" s="147">
        <v>0.39100000000000001</v>
      </c>
      <c r="I254" s="148"/>
      <c r="J254" s="149">
        <f>ROUND(I254*H254,2)</f>
        <v>0</v>
      </c>
      <c r="K254" s="145" t="s">
        <v>127</v>
      </c>
      <c r="L254" s="31"/>
      <c r="M254" s="150" t="s">
        <v>20</v>
      </c>
      <c r="N254" s="151" t="s">
        <v>45</v>
      </c>
      <c r="P254" s="152">
        <f>O254*H254</f>
        <v>0</v>
      </c>
      <c r="Q254" s="152">
        <v>0</v>
      </c>
      <c r="R254" s="152">
        <f>Q254*H254</f>
        <v>0</v>
      </c>
      <c r="S254" s="152">
        <v>0</v>
      </c>
      <c r="T254" s="153">
        <f>S254*H254</f>
        <v>0</v>
      </c>
      <c r="AR254" s="15" t="s">
        <v>155</v>
      </c>
      <c r="AT254" s="15" t="s">
        <v>123</v>
      </c>
      <c r="AU254" s="15" t="s">
        <v>83</v>
      </c>
      <c r="AY254" s="15" t="s">
        <v>120</v>
      </c>
      <c r="BE254" s="154">
        <f>IF(N254="základní",J254,0)</f>
        <v>0</v>
      </c>
      <c r="BF254" s="154">
        <f>IF(N254="snížená",J254,0)</f>
        <v>0</v>
      </c>
      <c r="BG254" s="154">
        <f>IF(N254="zákl. přenesená",J254,0)</f>
        <v>0</v>
      </c>
      <c r="BH254" s="154">
        <f>IF(N254="sníž. přenesená",J254,0)</f>
        <v>0</v>
      </c>
      <c r="BI254" s="154">
        <f>IF(N254="nulová",J254,0)</f>
        <v>0</v>
      </c>
      <c r="BJ254" s="15" t="s">
        <v>22</v>
      </c>
      <c r="BK254" s="154">
        <f>ROUND(I254*H254,2)</f>
        <v>0</v>
      </c>
      <c r="BL254" s="15" t="s">
        <v>155</v>
      </c>
      <c r="BM254" s="15" t="s">
        <v>677</v>
      </c>
    </row>
    <row r="255" spans="2:65" s="1" customFormat="1" ht="121.5" x14ac:dyDescent="0.3">
      <c r="B255" s="31"/>
      <c r="D255" s="155" t="s">
        <v>130</v>
      </c>
      <c r="F255" s="156" t="s">
        <v>673</v>
      </c>
      <c r="I255" s="84"/>
      <c r="L255" s="31"/>
      <c r="M255" s="56"/>
      <c r="T255" s="57"/>
      <c r="AT255" s="15" t="s">
        <v>130</v>
      </c>
      <c r="AU255" s="15" t="s">
        <v>83</v>
      </c>
    </row>
    <row r="256" spans="2:65" s="1" customFormat="1" ht="22.5" customHeight="1" x14ac:dyDescent="0.3">
      <c r="B256" s="31"/>
      <c r="C256" s="143" t="s">
        <v>678</v>
      </c>
      <c r="D256" s="143" t="s">
        <v>123</v>
      </c>
      <c r="E256" s="144" t="s">
        <v>679</v>
      </c>
      <c r="F256" s="145" t="s">
        <v>680</v>
      </c>
      <c r="G256" s="146" t="s">
        <v>205</v>
      </c>
      <c r="H256" s="147">
        <v>1</v>
      </c>
      <c r="I256" s="148"/>
      <c r="J256" s="149">
        <f>ROUND(I256*H256,2)</f>
        <v>0</v>
      </c>
      <c r="K256" s="145" t="s">
        <v>127</v>
      </c>
      <c r="L256" s="31"/>
      <c r="M256" s="150" t="s">
        <v>20</v>
      </c>
      <c r="N256" s="151" t="s">
        <v>45</v>
      </c>
      <c r="P256" s="152">
        <f>O256*H256</f>
        <v>0</v>
      </c>
      <c r="Q256" s="152">
        <v>5.0000000000000002E-5</v>
      </c>
      <c r="R256" s="152">
        <f>Q256*H256</f>
        <v>5.0000000000000002E-5</v>
      </c>
      <c r="S256" s="152">
        <v>1.235E-2</v>
      </c>
      <c r="T256" s="153">
        <f>S256*H256</f>
        <v>1.235E-2</v>
      </c>
      <c r="AR256" s="15" t="s">
        <v>155</v>
      </c>
      <c r="AT256" s="15" t="s">
        <v>123</v>
      </c>
      <c r="AU256" s="15" t="s">
        <v>83</v>
      </c>
      <c r="AY256" s="15" t="s">
        <v>120</v>
      </c>
      <c r="BE256" s="154">
        <f>IF(N256="základní",J256,0)</f>
        <v>0</v>
      </c>
      <c r="BF256" s="154">
        <f>IF(N256="snížená",J256,0)</f>
        <v>0</v>
      </c>
      <c r="BG256" s="154">
        <f>IF(N256="zákl. přenesená",J256,0)</f>
        <v>0</v>
      </c>
      <c r="BH256" s="154">
        <f>IF(N256="sníž. přenesená",J256,0)</f>
        <v>0</v>
      </c>
      <c r="BI256" s="154">
        <f>IF(N256="nulová",J256,0)</f>
        <v>0</v>
      </c>
      <c r="BJ256" s="15" t="s">
        <v>22</v>
      </c>
      <c r="BK256" s="154">
        <f>ROUND(I256*H256,2)</f>
        <v>0</v>
      </c>
      <c r="BL256" s="15" t="s">
        <v>155</v>
      </c>
      <c r="BM256" s="15" t="s">
        <v>681</v>
      </c>
    </row>
    <row r="257" spans="2:65" s="1" customFormat="1" ht="22.5" customHeight="1" x14ac:dyDescent="0.3">
      <c r="B257" s="31"/>
      <c r="C257" s="143" t="s">
        <v>682</v>
      </c>
      <c r="D257" s="143" t="s">
        <v>123</v>
      </c>
      <c r="E257" s="144" t="s">
        <v>683</v>
      </c>
      <c r="F257" s="145" t="s">
        <v>684</v>
      </c>
      <c r="G257" s="146" t="s">
        <v>205</v>
      </c>
      <c r="H257" s="147">
        <v>3</v>
      </c>
      <c r="I257" s="148"/>
      <c r="J257" s="149">
        <f>ROUND(I257*H257,2)</f>
        <v>0</v>
      </c>
      <c r="K257" s="145" t="s">
        <v>127</v>
      </c>
      <c r="L257" s="31"/>
      <c r="M257" s="150" t="s">
        <v>20</v>
      </c>
      <c r="N257" s="151" t="s">
        <v>45</v>
      </c>
      <c r="P257" s="152">
        <f>O257*H257</f>
        <v>0</v>
      </c>
      <c r="Q257" s="152">
        <v>8.0000000000000007E-5</v>
      </c>
      <c r="R257" s="152">
        <f>Q257*H257</f>
        <v>2.4000000000000003E-4</v>
      </c>
      <c r="S257" s="152">
        <v>2.4930000000000001E-2</v>
      </c>
      <c r="T257" s="153">
        <f>S257*H257</f>
        <v>7.4789999999999995E-2</v>
      </c>
      <c r="AR257" s="15" t="s">
        <v>155</v>
      </c>
      <c r="AT257" s="15" t="s">
        <v>123</v>
      </c>
      <c r="AU257" s="15" t="s">
        <v>83</v>
      </c>
      <c r="AY257" s="15" t="s">
        <v>120</v>
      </c>
      <c r="BE257" s="154">
        <f>IF(N257="základní",J257,0)</f>
        <v>0</v>
      </c>
      <c r="BF257" s="154">
        <f>IF(N257="snížená",J257,0)</f>
        <v>0</v>
      </c>
      <c r="BG257" s="154">
        <f>IF(N257="zákl. přenesená",J257,0)</f>
        <v>0</v>
      </c>
      <c r="BH257" s="154">
        <f>IF(N257="sníž. přenesená",J257,0)</f>
        <v>0</v>
      </c>
      <c r="BI257" s="154">
        <f>IF(N257="nulová",J257,0)</f>
        <v>0</v>
      </c>
      <c r="BJ257" s="15" t="s">
        <v>22</v>
      </c>
      <c r="BK257" s="154">
        <f>ROUND(I257*H257,2)</f>
        <v>0</v>
      </c>
      <c r="BL257" s="15" t="s">
        <v>155</v>
      </c>
      <c r="BM257" s="15" t="s">
        <v>685</v>
      </c>
    </row>
    <row r="258" spans="2:65" s="1" customFormat="1" ht="31.5" customHeight="1" x14ac:dyDescent="0.3">
      <c r="B258" s="31"/>
      <c r="C258" s="143" t="s">
        <v>686</v>
      </c>
      <c r="D258" s="143" t="s">
        <v>123</v>
      </c>
      <c r="E258" s="144" t="s">
        <v>687</v>
      </c>
      <c r="F258" s="145" t="s">
        <v>688</v>
      </c>
      <c r="G258" s="146" t="s">
        <v>126</v>
      </c>
      <c r="H258" s="147">
        <v>8.6999999999999994E-2</v>
      </c>
      <c r="I258" s="148"/>
      <c r="J258" s="149">
        <f>ROUND(I258*H258,2)</f>
        <v>0</v>
      </c>
      <c r="K258" s="145" t="s">
        <v>127</v>
      </c>
      <c r="L258" s="31"/>
      <c r="M258" s="150" t="s">
        <v>20</v>
      </c>
      <c r="N258" s="151" t="s">
        <v>45</v>
      </c>
      <c r="P258" s="152">
        <f>O258*H258</f>
        <v>0</v>
      </c>
      <c r="Q258" s="152">
        <v>0</v>
      </c>
      <c r="R258" s="152">
        <f>Q258*H258</f>
        <v>0</v>
      </c>
      <c r="S258" s="152">
        <v>0</v>
      </c>
      <c r="T258" s="153">
        <f>S258*H258</f>
        <v>0</v>
      </c>
      <c r="AR258" s="15" t="s">
        <v>155</v>
      </c>
      <c r="AT258" s="15" t="s">
        <v>123</v>
      </c>
      <c r="AU258" s="15" t="s">
        <v>83</v>
      </c>
      <c r="AY258" s="15" t="s">
        <v>120</v>
      </c>
      <c r="BE258" s="154">
        <f>IF(N258="základní",J258,0)</f>
        <v>0</v>
      </c>
      <c r="BF258" s="154">
        <f>IF(N258="snížená",J258,0)</f>
        <v>0</v>
      </c>
      <c r="BG258" s="154">
        <f>IF(N258="zákl. přenesená",J258,0)</f>
        <v>0</v>
      </c>
      <c r="BH258" s="154">
        <f>IF(N258="sníž. přenesená",J258,0)</f>
        <v>0</v>
      </c>
      <c r="BI258" s="154">
        <f>IF(N258="nulová",J258,0)</f>
        <v>0</v>
      </c>
      <c r="BJ258" s="15" t="s">
        <v>22</v>
      </c>
      <c r="BK258" s="154">
        <f>ROUND(I258*H258,2)</f>
        <v>0</v>
      </c>
      <c r="BL258" s="15" t="s">
        <v>155</v>
      </c>
      <c r="BM258" s="15" t="s">
        <v>689</v>
      </c>
    </row>
    <row r="259" spans="2:65" s="10" customFormat="1" ht="29.85" customHeight="1" x14ac:dyDescent="0.3">
      <c r="B259" s="131"/>
      <c r="D259" s="132" t="s">
        <v>73</v>
      </c>
      <c r="E259" s="141" t="s">
        <v>690</v>
      </c>
      <c r="F259" s="141" t="s">
        <v>691</v>
      </c>
      <c r="I259" s="134"/>
      <c r="J259" s="142">
        <f>BK259</f>
        <v>0</v>
      </c>
      <c r="L259" s="131"/>
      <c r="M259" s="136"/>
      <c r="P259" s="137">
        <f>SUM(P260:P265)</f>
        <v>0</v>
      </c>
      <c r="R259" s="137">
        <f>SUM(R260:R265)</f>
        <v>4.352E-3</v>
      </c>
      <c r="T259" s="138">
        <f>SUM(T260:T265)</f>
        <v>0</v>
      </c>
      <c r="AR259" s="132" t="s">
        <v>83</v>
      </c>
      <c r="AT259" s="139" t="s">
        <v>73</v>
      </c>
      <c r="AU259" s="139" t="s">
        <v>22</v>
      </c>
      <c r="AY259" s="132" t="s">
        <v>120</v>
      </c>
      <c r="BK259" s="140">
        <f>SUM(BK260:BK265)</f>
        <v>0</v>
      </c>
    </row>
    <row r="260" spans="2:65" s="1" customFormat="1" ht="31.5" customHeight="1" x14ac:dyDescent="0.3">
      <c r="B260" s="31"/>
      <c r="C260" s="143" t="s">
        <v>692</v>
      </c>
      <c r="D260" s="143" t="s">
        <v>123</v>
      </c>
      <c r="E260" s="144" t="s">
        <v>693</v>
      </c>
      <c r="F260" s="145" t="s">
        <v>694</v>
      </c>
      <c r="G260" s="146" t="s">
        <v>154</v>
      </c>
      <c r="H260" s="147">
        <v>12</v>
      </c>
      <c r="I260" s="148"/>
      <c r="J260" s="149">
        <f>ROUND(I260*H260,2)</f>
        <v>0</v>
      </c>
      <c r="K260" s="145" t="s">
        <v>127</v>
      </c>
      <c r="L260" s="31"/>
      <c r="M260" s="150" t="s">
        <v>20</v>
      </c>
      <c r="N260" s="151" t="s">
        <v>45</v>
      </c>
      <c r="P260" s="152">
        <f>O260*H260</f>
        <v>0</v>
      </c>
      <c r="Q260" s="152">
        <v>0</v>
      </c>
      <c r="R260" s="152">
        <f>Q260*H260</f>
        <v>0</v>
      </c>
      <c r="S260" s="152">
        <v>0</v>
      </c>
      <c r="T260" s="153">
        <f>S260*H260</f>
        <v>0</v>
      </c>
      <c r="AR260" s="15" t="s">
        <v>155</v>
      </c>
      <c r="AT260" s="15" t="s">
        <v>123</v>
      </c>
      <c r="AU260" s="15" t="s">
        <v>83</v>
      </c>
      <c r="AY260" s="15" t="s">
        <v>120</v>
      </c>
      <c r="BE260" s="154">
        <f>IF(N260="základní",J260,0)</f>
        <v>0</v>
      </c>
      <c r="BF260" s="154">
        <f>IF(N260="snížená",J260,0)</f>
        <v>0</v>
      </c>
      <c r="BG260" s="154">
        <f>IF(N260="zákl. přenesená",J260,0)</f>
        <v>0</v>
      </c>
      <c r="BH260" s="154">
        <f>IF(N260="sníž. přenesená",J260,0)</f>
        <v>0</v>
      </c>
      <c r="BI260" s="154">
        <f>IF(N260="nulová",J260,0)</f>
        <v>0</v>
      </c>
      <c r="BJ260" s="15" t="s">
        <v>22</v>
      </c>
      <c r="BK260" s="154">
        <f>ROUND(I260*H260,2)</f>
        <v>0</v>
      </c>
      <c r="BL260" s="15" t="s">
        <v>155</v>
      </c>
      <c r="BM260" s="15" t="s">
        <v>695</v>
      </c>
    </row>
    <row r="261" spans="2:65" s="1" customFormat="1" ht="22.5" customHeight="1" x14ac:dyDescent="0.3">
      <c r="B261" s="31"/>
      <c r="C261" s="143" t="s">
        <v>696</v>
      </c>
      <c r="D261" s="143" t="s">
        <v>123</v>
      </c>
      <c r="E261" s="144" t="s">
        <v>697</v>
      </c>
      <c r="F261" s="145" t="s">
        <v>698</v>
      </c>
      <c r="G261" s="146" t="s">
        <v>154</v>
      </c>
      <c r="H261" s="147">
        <v>24</v>
      </c>
      <c r="I261" s="148"/>
      <c r="J261" s="149">
        <f>ROUND(I261*H261,2)</f>
        <v>0</v>
      </c>
      <c r="K261" s="145" t="s">
        <v>127</v>
      </c>
      <c r="L261" s="31"/>
      <c r="M261" s="150" t="s">
        <v>20</v>
      </c>
      <c r="N261" s="151" t="s">
        <v>45</v>
      </c>
      <c r="P261" s="152">
        <f>O261*H261</f>
        <v>0</v>
      </c>
      <c r="Q261" s="152">
        <v>0</v>
      </c>
      <c r="R261" s="152">
        <f>Q261*H261</f>
        <v>0</v>
      </c>
      <c r="S261" s="152">
        <v>0</v>
      </c>
      <c r="T261" s="153">
        <f>S261*H261</f>
        <v>0</v>
      </c>
      <c r="AR261" s="15" t="s">
        <v>155</v>
      </c>
      <c r="AT261" s="15" t="s">
        <v>123</v>
      </c>
      <c r="AU261" s="15" t="s">
        <v>83</v>
      </c>
      <c r="AY261" s="15" t="s">
        <v>120</v>
      </c>
      <c r="BE261" s="154">
        <f>IF(N261="základní",J261,0)</f>
        <v>0</v>
      </c>
      <c r="BF261" s="154">
        <f>IF(N261="snížená",J261,0)</f>
        <v>0</v>
      </c>
      <c r="BG261" s="154">
        <f>IF(N261="zákl. přenesená",J261,0)</f>
        <v>0</v>
      </c>
      <c r="BH261" s="154">
        <f>IF(N261="sníž. přenesená",J261,0)</f>
        <v>0</v>
      </c>
      <c r="BI261" s="154">
        <f>IF(N261="nulová",J261,0)</f>
        <v>0</v>
      </c>
      <c r="BJ261" s="15" t="s">
        <v>22</v>
      </c>
      <c r="BK261" s="154">
        <f>ROUND(I261*H261,2)</f>
        <v>0</v>
      </c>
      <c r="BL261" s="15" t="s">
        <v>155</v>
      </c>
      <c r="BM261" s="15" t="s">
        <v>699</v>
      </c>
    </row>
    <row r="262" spans="2:65" s="11" customFormat="1" ht="13.5" x14ac:dyDescent="0.3">
      <c r="B262" s="157"/>
      <c r="D262" s="155" t="s">
        <v>136</v>
      </c>
      <c r="E262" s="158" t="s">
        <v>20</v>
      </c>
      <c r="F262" s="159" t="s">
        <v>700</v>
      </c>
      <c r="H262" s="160">
        <v>24</v>
      </c>
      <c r="I262" s="161"/>
      <c r="L262" s="157"/>
      <c r="M262" s="162"/>
      <c r="T262" s="163"/>
      <c r="AT262" s="158" t="s">
        <v>136</v>
      </c>
      <c r="AU262" s="158" t="s">
        <v>83</v>
      </c>
      <c r="AV262" s="11" t="s">
        <v>83</v>
      </c>
      <c r="AW262" s="11" t="s">
        <v>37</v>
      </c>
      <c r="AX262" s="11" t="s">
        <v>22</v>
      </c>
      <c r="AY262" s="158" t="s">
        <v>120</v>
      </c>
    </row>
    <row r="263" spans="2:65" s="1" customFormat="1" ht="22.5" customHeight="1" x14ac:dyDescent="0.3">
      <c r="B263" s="31"/>
      <c r="C263" s="143" t="s">
        <v>701</v>
      </c>
      <c r="D263" s="143" t="s">
        <v>123</v>
      </c>
      <c r="E263" s="144" t="s">
        <v>702</v>
      </c>
      <c r="F263" s="145" t="s">
        <v>703</v>
      </c>
      <c r="G263" s="146" t="s">
        <v>613</v>
      </c>
      <c r="H263" s="147">
        <v>6.8</v>
      </c>
      <c r="I263" s="148"/>
      <c r="J263" s="149">
        <f>ROUND(I263*H263,2)</f>
        <v>0</v>
      </c>
      <c r="K263" s="145" t="s">
        <v>127</v>
      </c>
      <c r="L263" s="31"/>
      <c r="M263" s="150" t="s">
        <v>20</v>
      </c>
      <c r="N263" s="151" t="s">
        <v>45</v>
      </c>
      <c r="P263" s="152">
        <f>O263*H263</f>
        <v>0</v>
      </c>
      <c r="Q263" s="152">
        <v>2.1000000000000001E-4</v>
      </c>
      <c r="R263" s="152">
        <f>Q263*H263</f>
        <v>1.428E-3</v>
      </c>
      <c r="S263" s="152">
        <v>0</v>
      </c>
      <c r="T263" s="153">
        <f>S263*H263</f>
        <v>0</v>
      </c>
      <c r="AR263" s="15" t="s">
        <v>155</v>
      </c>
      <c r="AT263" s="15" t="s">
        <v>123</v>
      </c>
      <c r="AU263" s="15" t="s">
        <v>83</v>
      </c>
      <c r="AY263" s="15" t="s">
        <v>120</v>
      </c>
      <c r="BE263" s="154">
        <f>IF(N263="základní",J263,0)</f>
        <v>0</v>
      </c>
      <c r="BF263" s="154">
        <f>IF(N263="snížená",J263,0)</f>
        <v>0</v>
      </c>
      <c r="BG263" s="154">
        <f>IF(N263="zákl. přenesená",J263,0)</f>
        <v>0</v>
      </c>
      <c r="BH263" s="154">
        <f>IF(N263="sníž. přenesená",J263,0)</f>
        <v>0</v>
      </c>
      <c r="BI263" s="154">
        <f>IF(N263="nulová",J263,0)</f>
        <v>0</v>
      </c>
      <c r="BJ263" s="15" t="s">
        <v>22</v>
      </c>
      <c r="BK263" s="154">
        <f>ROUND(I263*H263,2)</f>
        <v>0</v>
      </c>
      <c r="BL263" s="15" t="s">
        <v>155</v>
      </c>
      <c r="BM263" s="15" t="s">
        <v>704</v>
      </c>
    </row>
    <row r="264" spans="2:65" s="1" customFormat="1" ht="22.5" customHeight="1" x14ac:dyDescent="0.3">
      <c r="B264" s="31"/>
      <c r="C264" s="143" t="s">
        <v>705</v>
      </c>
      <c r="D264" s="143" t="s">
        <v>123</v>
      </c>
      <c r="E264" s="144" t="s">
        <v>706</v>
      </c>
      <c r="F264" s="145" t="s">
        <v>707</v>
      </c>
      <c r="G264" s="146" t="s">
        <v>613</v>
      </c>
      <c r="H264" s="147">
        <v>6.8</v>
      </c>
      <c r="I264" s="148"/>
      <c r="J264" s="149">
        <f>ROUND(I264*H264,2)</f>
        <v>0</v>
      </c>
      <c r="K264" s="145" t="s">
        <v>127</v>
      </c>
      <c r="L264" s="31"/>
      <c r="M264" s="150" t="s">
        <v>20</v>
      </c>
      <c r="N264" s="151" t="s">
        <v>45</v>
      </c>
      <c r="P264" s="152">
        <f>O264*H264</f>
        <v>0</v>
      </c>
      <c r="Q264" s="152">
        <v>4.2999999999999999E-4</v>
      </c>
      <c r="R264" s="152">
        <f>Q264*H264</f>
        <v>2.9239999999999999E-3</v>
      </c>
      <c r="S264" s="152">
        <v>0</v>
      </c>
      <c r="T264" s="153">
        <f>S264*H264</f>
        <v>0</v>
      </c>
      <c r="AR264" s="15" t="s">
        <v>155</v>
      </c>
      <c r="AT264" s="15" t="s">
        <v>123</v>
      </c>
      <c r="AU264" s="15" t="s">
        <v>83</v>
      </c>
      <c r="AY264" s="15" t="s">
        <v>120</v>
      </c>
      <c r="BE264" s="154">
        <f>IF(N264="základní",J264,0)</f>
        <v>0</v>
      </c>
      <c r="BF264" s="154">
        <f>IF(N264="snížená",J264,0)</f>
        <v>0</v>
      </c>
      <c r="BG264" s="154">
        <f>IF(N264="zákl. přenesená",J264,0)</f>
        <v>0</v>
      </c>
      <c r="BH264" s="154">
        <f>IF(N264="sníž. přenesená",J264,0)</f>
        <v>0</v>
      </c>
      <c r="BI264" s="154">
        <f>IF(N264="nulová",J264,0)</f>
        <v>0</v>
      </c>
      <c r="BJ264" s="15" t="s">
        <v>22</v>
      </c>
      <c r="BK264" s="154">
        <f>ROUND(I264*H264,2)</f>
        <v>0</v>
      </c>
      <c r="BL264" s="15" t="s">
        <v>155</v>
      </c>
      <c r="BM264" s="15" t="s">
        <v>708</v>
      </c>
    </row>
    <row r="265" spans="2:65" s="1" customFormat="1" ht="31.5" customHeight="1" x14ac:dyDescent="0.3">
      <c r="B265" s="31"/>
      <c r="C265" s="143" t="s">
        <v>709</v>
      </c>
      <c r="D265" s="143" t="s">
        <v>123</v>
      </c>
      <c r="E265" s="144" t="s">
        <v>710</v>
      </c>
      <c r="F265" s="145" t="s">
        <v>711</v>
      </c>
      <c r="G265" s="146" t="s">
        <v>154</v>
      </c>
      <c r="H265" s="147">
        <v>12</v>
      </c>
      <c r="I265" s="148"/>
      <c r="J265" s="149">
        <f>ROUND(I265*H265,2)</f>
        <v>0</v>
      </c>
      <c r="K265" s="145" t="s">
        <v>127</v>
      </c>
      <c r="L265" s="31"/>
      <c r="M265" s="150" t="s">
        <v>20</v>
      </c>
      <c r="N265" s="174" t="s">
        <v>45</v>
      </c>
      <c r="O265" s="175"/>
      <c r="P265" s="176">
        <f>O265*H265</f>
        <v>0</v>
      </c>
      <c r="Q265" s="176">
        <v>0</v>
      </c>
      <c r="R265" s="176">
        <f>Q265*H265</f>
        <v>0</v>
      </c>
      <c r="S265" s="176">
        <v>0</v>
      </c>
      <c r="T265" s="177">
        <f>S265*H265</f>
        <v>0</v>
      </c>
      <c r="AR265" s="15" t="s">
        <v>155</v>
      </c>
      <c r="AT265" s="15" t="s">
        <v>123</v>
      </c>
      <c r="AU265" s="15" t="s">
        <v>83</v>
      </c>
      <c r="AY265" s="15" t="s">
        <v>120</v>
      </c>
      <c r="BE265" s="154">
        <f>IF(N265="základní",J265,0)</f>
        <v>0</v>
      </c>
      <c r="BF265" s="154">
        <f>IF(N265="snížená",J265,0)</f>
        <v>0</v>
      </c>
      <c r="BG265" s="154">
        <f>IF(N265="zákl. přenesená",J265,0)</f>
        <v>0</v>
      </c>
      <c r="BH265" s="154">
        <f>IF(N265="sníž. přenesená",J265,0)</f>
        <v>0</v>
      </c>
      <c r="BI265" s="154">
        <f>IF(N265="nulová",J265,0)</f>
        <v>0</v>
      </c>
      <c r="BJ265" s="15" t="s">
        <v>22</v>
      </c>
      <c r="BK265" s="154">
        <f>ROUND(I265*H265,2)</f>
        <v>0</v>
      </c>
      <c r="BL265" s="15" t="s">
        <v>155</v>
      </c>
      <c r="BM265" s="15" t="s">
        <v>712</v>
      </c>
    </row>
    <row r="266" spans="2:65" s="1" customFormat="1" ht="6.95" customHeight="1" x14ac:dyDescent="0.3">
      <c r="B266" s="44"/>
      <c r="C266" s="45"/>
      <c r="D266" s="45"/>
      <c r="E266" s="45"/>
      <c r="F266" s="45"/>
      <c r="G266" s="45"/>
      <c r="H266" s="45"/>
      <c r="I266" s="102"/>
      <c r="J266" s="45"/>
      <c r="K266" s="45"/>
      <c r="L266" s="31"/>
    </row>
  </sheetData>
  <sheetProtection algorithmName="SHA-512" hashValue="TNN1II1IDrrTX5N006gQ8aTgR0bPAUtA8m4G2AdWrFEKPsHVfhaUBKTlahkxNQ1cAjK98q1dTn1MxbOGg4/tKQ==" saltValue="8PQ+JOQWkTx40wCwf5rTmA==" spinCount="100000" sheet="1" objects="1" scenarios="1" formatColumns="0" formatRows="0" sort="0" autoFilter="0"/>
  <autoFilter ref="C85:K85" xr:uid="{57F46131-120A-4685-A12E-4E18E972B940}"/>
  <mergeCells count="9">
    <mergeCell ref="E76:H76"/>
    <mergeCell ref="E78:H78"/>
    <mergeCell ref="G1:H1"/>
    <mergeCell ref="L2:V2"/>
    <mergeCell ref="E7:H7"/>
    <mergeCell ref="E9:H9"/>
    <mergeCell ref="E24:H24"/>
    <mergeCell ref="E45:H45"/>
    <mergeCell ref="E47:H47"/>
  </mergeCells>
  <hyperlinks>
    <hyperlink ref="F1:G1" location="C2" tooltip="Krycí list soupisu" display="1) Krycí list soupisu" xr:uid="{B5EBD27B-8BDA-4E44-8B04-F6370BCB8866}"/>
    <hyperlink ref="G1:H1" location="C54" tooltip="Rekapitulace" display="2) Rekapitulace" xr:uid="{B78FAFF5-0C26-41EE-905D-20ED5D71F123}"/>
    <hyperlink ref="J1" location="C85" tooltip="Soupis prací" display="3) Soupis prací" xr:uid="{489A43FB-4E10-4CE9-B736-847952A7AC24}"/>
    <hyperlink ref="L1:V1" location="'Rekapitulace stavby'!C2" tooltip="Rekapitulace stavby" display="Rekapitulace stavby" xr:uid="{E4DAA6D9-A89E-4107-9C6B-95576138620F}"/>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DB497-5ADE-404B-B18C-D80F2AB01EDA}">
  <sheetPr>
    <pageSetUpPr fitToPage="1"/>
  </sheetPr>
  <dimension ref="B1:K216"/>
  <sheetViews>
    <sheetView showGridLines="0" zoomScaleNormal="100" workbookViewId="0"/>
  </sheetViews>
  <sheetFormatPr defaultRowHeight="13.5" x14ac:dyDescent="0.3"/>
  <cols>
    <col min="1" max="1" width="8.33203125" style="220" customWidth="1"/>
    <col min="2" max="2" width="1.6640625" style="220" customWidth="1"/>
    <col min="3" max="4" width="5" style="220" customWidth="1"/>
    <col min="5" max="5" width="11.6640625" style="220" customWidth="1"/>
    <col min="6" max="6" width="9.1640625" style="220" customWidth="1"/>
    <col min="7" max="7" width="5" style="220" customWidth="1"/>
    <col min="8" max="8" width="77.83203125" style="220" customWidth="1"/>
    <col min="9" max="10" width="20" style="220" customWidth="1"/>
    <col min="11" max="11" width="1.6640625" style="220" customWidth="1"/>
    <col min="12" max="256" width="9.33203125" style="220"/>
    <col min="257" max="257" width="8.33203125" style="220" customWidth="1"/>
    <col min="258" max="258" width="1.6640625" style="220" customWidth="1"/>
    <col min="259" max="260" width="5" style="220" customWidth="1"/>
    <col min="261" max="261" width="11.6640625" style="220" customWidth="1"/>
    <col min="262" max="262" width="9.1640625" style="220" customWidth="1"/>
    <col min="263" max="263" width="5" style="220" customWidth="1"/>
    <col min="264" max="264" width="77.83203125" style="220" customWidth="1"/>
    <col min="265" max="266" width="20" style="220" customWidth="1"/>
    <col min="267" max="267" width="1.6640625" style="220" customWidth="1"/>
    <col min="268" max="512" width="9.33203125" style="220"/>
    <col min="513" max="513" width="8.33203125" style="220" customWidth="1"/>
    <col min="514" max="514" width="1.6640625" style="220" customWidth="1"/>
    <col min="515" max="516" width="5" style="220" customWidth="1"/>
    <col min="517" max="517" width="11.6640625" style="220" customWidth="1"/>
    <col min="518" max="518" width="9.1640625" style="220" customWidth="1"/>
    <col min="519" max="519" width="5" style="220" customWidth="1"/>
    <col min="520" max="520" width="77.83203125" style="220" customWidth="1"/>
    <col min="521" max="522" width="20" style="220" customWidth="1"/>
    <col min="523" max="523" width="1.6640625" style="220" customWidth="1"/>
    <col min="524" max="768" width="9.33203125" style="220"/>
    <col min="769" max="769" width="8.33203125" style="220" customWidth="1"/>
    <col min="770" max="770" width="1.6640625" style="220" customWidth="1"/>
    <col min="771" max="772" width="5" style="220" customWidth="1"/>
    <col min="773" max="773" width="11.6640625" style="220" customWidth="1"/>
    <col min="774" max="774" width="9.1640625" style="220" customWidth="1"/>
    <col min="775" max="775" width="5" style="220" customWidth="1"/>
    <col min="776" max="776" width="77.83203125" style="220" customWidth="1"/>
    <col min="777" max="778" width="20" style="220" customWidth="1"/>
    <col min="779" max="779" width="1.6640625" style="220" customWidth="1"/>
    <col min="780" max="1024" width="9.33203125" style="220"/>
    <col min="1025" max="1025" width="8.33203125" style="220" customWidth="1"/>
    <col min="1026" max="1026" width="1.6640625" style="220" customWidth="1"/>
    <col min="1027" max="1028" width="5" style="220" customWidth="1"/>
    <col min="1029" max="1029" width="11.6640625" style="220" customWidth="1"/>
    <col min="1030" max="1030" width="9.1640625" style="220" customWidth="1"/>
    <col min="1031" max="1031" width="5" style="220" customWidth="1"/>
    <col min="1032" max="1032" width="77.83203125" style="220" customWidth="1"/>
    <col min="1033" max="1034" width="20" style="220" customWidth="1"/>
    <col min="1035" max="1035" width="1.6640625" style="220" customWidth="1"/>
    <col min="1036" max="1280" width="9.33203125" style="220"/>
    <col min="1281" max="1281" width="8.33203125" style="220" customWidth="1"/>
    <col min="1282" max="1282" width="1.6640625" style="220" customWidth="1"/>
    <col min="1283" max="1284" width="5" style="220" customWidth="1"/>
    <col min="1285" max="1285" width="11.6640625" style="220" customWidth="1"/>
    <col min="1286" max="1286" width="9.1640625" style="220" customWidth="1"/>
    <col min="1287" max="1287" width="5" style="220" customWidth="1"/>
    <col min="1288" max="1288" width="77.83203125" style="220" customWidth="1"/>
    <col min="1289" max="1290" width="20" style="220" customWidth="1"/>
    <col min="1291" max="1291" width="1.6640625" style="220" customWidth="1"/>
    <col min="1292" max="1536" width="9.33203125" style="220"/>
    <col min="1537" max="1537" width="8.33203125" style="220" customWidth="1"/>
    <col min="1538" max="1538" width="1.6640625" style="220" customWidth="1"/>
    <col min="1539" max="1540" width="5" style="220" customWidth="1"/>
    <col min="1541" max="1541" width="11.6640625" style="220" customWidth="1"/>
    <col min="1542" max="1542" width="9.1640625" style="220" customWidth="1"/>
    <col min="1543" max="1543" width="5" style="220" customWidth="1"/>
    <col min="1544" max="1544" width="77.83203125" style="220" customWidth="1"/>
    <col min="1545" max="1546" width="20" style="220" customWidth="1"/>
    <col min="1547" max="1547" width="1.6640625" style="220" customWidth="1"/>
    <col min="1548" max="1792" width="9.33203125" style="220"/>
    <col min="1793" max="1793" width="8.33203125" style="220" customWidth="1"/>
    <col min="1794" max="1794" width="1.6640625" style="220" customWidth="1"/>
    <col min="1795" max="1796" width="5" style="220" customWidth="1"/>
    <col min="1797" max="1797" width="11.6640625" style="220" customWidth="1"/>
    <col min="1798" max="1798" width="9.1640625" style="220" customWidth="1"/>
    <col min="1799" max="1799" width="5" style="220" customWidth="1"/>
    <col min="1800" max="1800" width="77.83203125" style="220" customWidth="1"/>
    <col min="1801" max="1802" width="20" style="220" customWidth="1"/>
    <col min="1803" max="1803" width="1.6640625" style="220" customWidth="1"/>
    <col min="1804" max="2048" width="9.33203125" style="220"/>
    <col min="2049" max="2049" width="8.33203125" style="220" customWidth="1"/>
    <col min="2050" max="2050" width="1.6640625" style="220" customWidth="1"/>
    <col min="2051" max="2052" width="5" style="220" customWidth="1"/>
    <col min="2053" max="2053" width="11.6640625" style="220" customWidth="1"/>
    <col min="2054" max="2054" width="9.1640625" style="220" customWidth="1"/>
    <col min="2055" max="2055" width="5" style="220" customWidth="1"/>
    <col min="2056" max="2056" width="77.83203125" style="220" customWidth="1"/>
    <col min="2057" max="2058" width="20" style="220" customWidth="1"/>
    <col min="2059" max="2059" width="1.6640625" style="220" customWidth="1"/>
    <col min="2060" max="2304" width="9.33203125" style="220"/>
    <col min="2305" max="2305" width="8.33203125" style="220" customWidth="1"/>
    <col min="2306" max="2306" width="1.6640625" style="220" customWidth="1"/>
    <col min="2307" max="2308" width="5" style="220" customWidth="1"/>
    <col min="2309" max="2309" width="11.6640625" style="220" customWidth="1"/>
    <col min="2310" max="2310" width="9.1640625" style="220" customWidth="1"/>
    <col min="2311" max="2311" width="5" style="220" customWidth="1"/>
    <col min="2312" max="2312" width="77.83203125" style="220" customWidth="1"/>
    <col min="2313" max="2314" width="20" style="220" customWidth="1"/>
    <col min="2315" max="2315" width="1.6640625" style="220" customWidth="1"/>
    <col min="2316" max="2560" width="9.33203125" style="220"/>
    <col min="2561" max="2561" width="8.33203125" style="220" customWidth="1"/>
    <col min="2562" max="2562" width="1.6640625" style="220" customWidth="1"/>
    <col min="2563" max="2564" width="5" style="220" customWidth="1"/>
    <col min="2565" max="2565" width="11.6640625" style="220" customWidth="1"/>
    <col min="2566" max="2566" width="9.1640625" style="220" customWidth="1"/>
    <col min="2567" max="2567" width="5" style="220" customWidth="1"/>
    <col min="2568" max="2568" width="77.83203125" style="220" customWidth="1"/>
    <col min="2569" max="2570" width="20" style="220" customWidth="1"/>
    <col min="2571" max="2571" width="1.6640625" style="220" customWidth="1"/>
    <col min="2572" max="2816" width="9.33203125" style="220"/>
    <col min="2817" max="2817" width="8.33203125" style="220" customWidth="1"/>
    <col min="2818" max="2818" width="1.6640625" style="220" customWidth="1"/>
    <col min="2819" max="2820" width="5" style="220" customWidth="1"/>
    <col min="2821" max="2821" width="11.6640625" style="220" customWidth="1"/>
    <col min="2822" max="2822" width="9.1640625" style="220" customWidth="1"/>
    <col min="2823" max="2823" width="5" style="220" customWidth="1"/>
    <col min="2824" max="2824" width="77.83203125" style="220" customWidth="1"/>
    <col min="2825" max="2826" width="20" style="220" customWidth="1"/>
    <col min="2827" max="2827" width="1.6640625" style="220" customWidth="1"/>
    <col min="2828" max="3072" width="9.33203125" style="220"/>
    <col min="3073" max="3073" width="8.33203125" style="220" customWidth="1"/>
    <col min="3074" max="3074" width="1.6640625" style="220" customWidth="1"/>
    <col min="3075" max="3076" width="5" style="220" customWidth="1"/>
    <col min="3077" max="3077" width="11.6640625" style="220" customWidth="1"/>
    <col min="3078" max="3078" width="9.1640625" style="220" customWidth="1"/>
    <col min="3079" max="3079" width="5" style="220" customWidth="1"/>
    <col min="3080" max="3080" width="77.83203125" style="220" customWidth="1"/>
    <col min="3081" max="3082" width="20" style="220" customWidth="1"/>
    <col min="3083" max="3083" width="1.6640625" style="220" customWidth="1"/>
    <col min="3084" max="3328" width="9.33203125" style="220"/>
    <col min="3329" max="3329" width="8.33203125" style="220" customWidth="1"/>
    <col min="3330" max="3330" width="1.6640625" style="220" customWidth="1"/>
    <col min="3331" max="3332" width="5" style="220" customWidth="1"/>
    <col min="3333" max="3333" width="11.6640625" style="220" customWidth="1"/>
    <col min="3334" max="3334" width="9.1640625" style="220" customWidth="1"/>
    <col min="3335" max="3335" width="5" style="220" customWidth="1"/>
    <col min="3336" max="3336" width="77.83203125" style="220" customWidth="1"/>
    <col min="3337" max="3338" width="20" style="220" customWidth="1"/>
    <col min="3339" max="3339" width="1.6640625" style="220" customWidth="1"/>
    <col min="3340" max="3584" width="9.33203125" style="220"/>
    <col min="3585" max="3585" width="8.33203125" style="220" customWidth="1"/>
    <col min="3586" max="3586" width="1.6640625" style="220" customWidth="1"/>
    <col min="3587" max="3588" width="5" style="220" customWidth="1"/>
    <col min="3589" max="3589" width="11.6640625" style="220" customWidth="1"/>
    <col min="3590" max="3590" width="9.1640625" style="220" customWidth="1"/>
    <col min="3591" max="3591" width="5" style="220" customWidth="1"/>
    <col min="3592" max="3592" width="77.83203125" style="220" customWidth="1"/>
    <col min="3593" max="3594" width="20" style="220" customWidth="1"/>
    <col min="3595" max="3595" width="1.6640625" style="220" customWidth="1"/>
    <col min="3596" max="3840" width="9.33203125" style="220"/>
    <col min="3841" max="3841" width="8.33203125" style="220" customWidth="1"/>
    <col min="3842" max="3842" width="1.6640625" style="220" customWidth="1"/>
    <col min="3843" max="3844" width="5" style="220" customWidth="1"/>
    <col min="3845" max="3845" width="11.6640625" style="220" customWidth="1"/>
    <col min="3846" max="3846" width="9.1640625" style="220" customWidth="1"/>
    <col min="3847" max="3847" width="5" style="220" customWidth="1"/>
    <col min="3848" max="3848" width="77.83203125" style="220" customWidth="1"/>
    <col min="3849" max="3850" width="20" style="220" customWidth="1"/>
    <col min="3851" max="3851" width="1.6640625" style="220" customWidth="1"/>
    <col min="3852" max="4096" width="9.33203125" style="220"/>
    <col min="4097" max="4097" width="8.33203125" style="220" customWidth="1"/>
    <col min="4098" max="4098" width="1.6640625" style="220" customWidth="1"/>
    <col min="4099" max="4100" width="5" style="220" customWidth="1"/>
    <col min="4101" max="4101" width="11.6640625" style="220" customWidth="1"/>
    <col min="4102" max="4102" width="9.1640625" style="220" customWidth="1"/>
    <col min="4103" max="4103" width="5" style="220" customWidth="1"/>
    <col min="4104" max="4104" width="77.83203125" style="220" customWidth="1"/>
    <col min="4105" max="4106" width="20" style="220" customWidth="1"/>
    <col min="4107" max="4107" width="1.6640625" style="220" customWidth="1"/>
    <col min="4108" max="4352" width="9.33203125" style="220"/>
    <col min="4353" max="4353" width="8.33203125" style="220" customWidth="1"/>
    <col min="4354" max="4354" width="1.6640625" style="220" customWidth="1"/>
    <col min="4355" max="4356" width="5" style="220" customWidth="1"/>
    <col min="4357" max="4357" width="11.6640625" style="220" customWidth="1"/>
    <col min="4358" max="4358" width="9.1640625" style="220" customWidth="1"/>
    <col min="4359" max="4359" width="5" style="220" customWidth="1"/>
    <col min="4360" max="4360" width="77.83203125" style="220" customWidth="1"/>
    <col min="4361" max="4362" width="20" style="220" customWidth="1"/>
    <col min="4363" max="4363" width="1.6640625" style="220" customWidth="1"/>
    <col min="4364" max="4608" width="9.33203125" style="220"/>
    <col min="4609" max="4609" width="8.33203125" style="220" customWidth="1"/>
    <col min="4610" max="4610" width="1.6640625" style="220" customWidth="1"/>
    <col min="4611" max="4612" width="5" style="220" customWidth="1"/>
    <col min="4613" max="4613" width="11.6640625" style="220" customWidth="1"/>
    <col min="4614" max="4614" width="9.1640625" style="220" customWidth="1"/>
    <col min="4615" max="4615" width="5" style="220" customWidth="1"/>
    <col min="4616" max="4616" width="77.83203125" style="220" customWidth="1"/>
    <col min="4617" max="4618" width="20" style="220" customWidth="1"/>
    <col min="4619" max="4619" width="1.6640625" style="220" customWidth="1"/>
    <col min="4620" max="4864" width="9.33203125" style="220"/>
    <col min="4865" max="4865" width="8.33203125" style="220" customWidth="1"/>
    <col min="4866" max="4866" width="1.6640625" style="220" customWidth="1"/>
    <col min="4867" max="4868" width="5" style="220" customWidth="1"/>
    <col min="4869" max="4869" width="11.6640625" style="220" customWidth="1"/>
    <col min="4870" max="4870" width="9.1640625" style="220" customWidth="1"/>
    <col min="4871" max="4871" width="5" style="220" customWidth="1"/>
    <col min="4872" max="4872" width="77.83203125" style="220" customWidth="1"/>
    <col min="4873" max="4874" width="20" style="220" customWidth="1"/>
    <col min="4875" max="4875" width="1.6640625" style="220" customWidth="1"/>
    <col min="4876" max="5120" width="9.33203125" style="220"/>
    <col min="5121" max="5121" width="8.33203125" style="220" customWidth="1"/>
    <col min="5122" max="5122" width="1.6640625" style="220" customWidth="1"/>
    <col min="5123" max="5124" width="5" style="220" customWidth="1"/>
    <col min="5125" max="5125" width="11.6640625" style="220" customWidth="1"/>
    <col min="5126" max="5126" width="9.1640625" style="220" customWidth="1"/>
    <col min="5127" max="5127" width="5" style="220" customWidth="1"/>
    <col min="5128" max="5128" width="77.83203125" style="220" customWidth="1"/>
    <col min="5129" max="5130" width="20" style="220" customWidth="1"/>
    <col min="5131" max="5131" width="1.6640625" style="220" customWidth="1"/>
    <col min="5132" max="5376" width="9.33203125" style="220"/>
    <col min="5377" max="5377" width="8.33203125" style="220" customWidth="1"/>
    <col min="5378" max="5378" width="1.6640625" style="220" customWidth="1"/>
    <col min="5379" max="5380" width="5" style="220" customWidth="1"/>
    <col min="5381" max="5381" width="11.6640625" style="220" customWidth="1"/>
    <col min="5382" max="5382" width="9.1640625" style="220" customWidth="1"/>
    <col min="5383" max="5383" width="5" style="220" customWidth="1"/>
    <col min="5384" max="5384" width="77.83203125" style="220" customWidth="1"/>
    <col min="5385" max="5386" width="20" style="220" customWidth="1"/>
    <col min="5387" max="5387" width="1.6640625" style="220" customWidth="1"/>
    <col min="5388" max="5632" width="9.33203125" style="220"/>
    <col min="5633" max="5633" width="8.33203125" style="220" customWidth="1"/>
    <col min="5634" max="5634" width="1.6640625" style="220" customWidth="1"/>
    <col min="5635" max="5636" width="5" style="220" customWidth="1"/>
    <col min="5637" max="5637" width="11.6640625" style="220" customWidth="1"/>
    <col min="5638" max="5638" width="9.1640625" style="220" customWidth="1"/>
    <col min="5639" max="5639" width="5" style="220" customWidth="1"/>
    <col min="5640" max="5640" width="77.83203125" style="220" customWidth="1"/>
    <col min="5641" max="5642" width="20" style="220" customWidth="1"/>
    <col min="5643" max="5643" width="1.6640625" style="220" customWidth="1"/>
    <col min="5644" max="5888" width="9.33203125" style="220"/>
    <col min="5889" max="5889" width="8.33203125" style="220" customWidth="1"/>
    <col min="5890" max="5890" width="1.6640625" style="220" customWidth="1"/>
    <col min="5891" max="5892" width="5" style="220" customWidth="1"/>
    <col min="5893" max="5893" width="11.6640625" style="220" customWidth="1"/>
    <col min="5894" max="5894" width="9.1640625" style="220" customWidth="1"/>
    <col min="5895" max="5895" width="5" style="220" customWidth="1"/>
    <col min="5896" max="5896" width="77.83203125" style="220" customWidth="1"/>
    <col min="5897" max="5898" width="20" style="220" customWidth="1"/>
    <col min="5899" max="5899" width="1.6640625" style="220" customWidth="1"/>
    <col min="5900" max="6144" width="9.33203125" style="220"/>
    <col min="6145" max="6145" width="8.33203125" style="220" customWidth="1"/>
    <col min="6146" max="6146" width="1.6640625" style="220" customWidth="1"/>
    <col min="6147" max="6148" width="5" style="220" customWidth="1"/>
    <col min="6149" max="6149" width="11.6640625" style="220" customWidth="1"/>
    <col min="6150" max="6150" width="9.1640625" style="220" customWidth="1"/>
    <col min="6151" max="6151" width="5" style="220" customWidth="1"/>
    <col min="6152" max="6152" width="77.83203125" style="220" customWidth="1"/>
    <col min="6153" max="6154" width="20" style="220" customWidth="1"/>
    <col min="6155" max="6155" width="1.6640625" style="220" customWidth="1"/>
    <col min="6156" max="6400" width="9.33203125" style="220"/>
    <col min="6401" max="6401" width="8.33203125" style="220" customWidth="1"/>
    <col min="6402" max="6402" width="1.6640625" style="220" customWidth="1"/>
    <col min="6403" max="6404" width="5" style="220" customWidth="1"/>
    <col min="6405" max="6405" width="11.6640625" style="220" customWidth="1"/>
    <col min="6406" max="6406" width="9.1640625" style="220" customWidth="1"/>
    <col min="6407" max="6407" width="5" style="220" customWidth="1"/>
    <col min="6408" max="6408" width="77.83203125" style="220" customWidth="1"/>
    <col min="6409" max="6410" width="20" style="220" customWidth="1"/>
    <col min="6411" max="6411" width="1.6640625" style="220" customWidth="1"/>
    <col min="6412" max="6656" width="9.33203125" style="220"/>
    <col min="6657" max="6657" width="8.33203125" style="220" customWidth="1"/>
    <col min="6658" max="6658" width="1.6640625" style="220" customWidth="1"/>
    <col min="6659" max="6660" width="5" style="220" customWidth="1"/>
    <col min="6661" max="6661" width="11.6640625" style="220" customWidth="1"/>
    <col min="6662" max="6662" width="9.1640625" style="220" customWidth="1"/>
    <col min="6663" max="6663" width="5" style="220" customWidth="1"/>
    <col min="6664" max="6664" width="77.83203125" style="220" customWidth="1"/>
    <col min="6665" max="6666" width="20" style="220" customWidth="1"/>
    <col min="6667" max="6667" width="1.6640625" style="220" customWidth="1"/>
    <col min="6668" max="6912" width="9.33203125" style="220"/>
    <col min="6913" max="6913" width="8.33203125" style="220" customWidth="1"/>
    <col min="6914" max="6914" width="1.6640625" style="220" customWidth="1"/>
    <col min="6915" max="6916" width="5" style="220" customWidth="1"/>
    <col min="6917" max="6917" width="11.6640625" style="220" customWidth="1"/>
    <col min="6918" max="6918" width="9.1640625" style="220" customWidth="1"/>
    <col min="6919" max="6919" width="5" style="220" customWidth="1"/>
    <col min="6920" max="6920" width="77.83203125" style="220" customWidth="1"/>
    <col min="6921" max="6922" width="20" style="220" customWidth="1"/>
    <col min="6923" max="6923" width="1.6640625" style="220" customWidth="1"/>
    <col min="6924" max="7168" width="9.33203125" style="220"/>
    <col min="7169" max="7169" width="8.33203125" style="220" customWidth="1"/>
    <col min="7170" max="7170" width="1.6640625" style="220" customWidth="1"/>
    <col min="7171" max="7172" width="5" style="220" customWidth="1"/>
    <col min="7173" max="7173" width="11.6640625" style="220" customWidth="1"/>
    <col min="7174" max="7174" width="9.1640625" style="220" customWidth="1"/>
    <col min="7175" max="7175" width="5" style="220" customWidth="1"/>
    <col min="7176" max="7176" width="77.83203125" style="220" customWidth="1"/>
    <col min="7177" max="7178" width="20" style="220" customWidth="1"/>
    <col min="7179" max="7179" width="1.6640625" style="220" customWidth="1"/>
    <col min="7180" max="7424" width="9.33203125" style="220"/>
    <col min="7425" max="7425" width="8.33203125" style="220" customWidth="1"/>
    <col min="7426" max="7426" width="1.6640625" style="220" customWidth="1"/>
    <col min="7427" max="7428" width="5" style="220" customWidth="1"/>
    <col min="7429" max="7429" width="11.6640625" style="220" customWidth="1"/>
    <col min="7430" max="7430" width="9.1640625" style="220" customWidth="1"/>
    <col min="7431" max="7431" width="5" style="220" customWidth="1"/>
    <col min="7432" max="7432" width="77.83203125" style="220" customWidth="1"/>
    <col min="7433" max="7434" width="20" style="220" customWidth="1"/>
    <col min="7435" max="7435" width="1.6640625" style="220" customWidth="1"/>
    <col min="7436" max="7680" width="9.33203125" style="220"/>
    <col min="7681" max="7681" width="8.33203125" style="220" customWidth="1"/>
    <col min="7682" max="7682" width="1.6640625" style="220" customWidth="1"/>
    <col min="7683" max="7684" width="5" style="220" customWidth="1"/>
    <col min="7685" max="7685" width="11.6640625" style="220" customWidth="1"/>
    <col min="7686" max="7686" width="9.1640625" style="220" customWidth="1"/>
    <col min="7687" max="7687" width="5" style="220" customWidth="1"/>
    <col min="7688" max="7688" width="77.83203125" style="220" customWidth="1"/>
    <col min="7689" max="7690" width="20" style="220" customWidth="1"/>
    <col min="7691" max="7691" width="1.6640625" style="220" customWidth="1"/>
    <col min="7692" max="7936" width="9.33203125" style="220"/>
    <col min="7937" max="7937" width="8.33203125" style="220" customWidth="1"/>
    <col min="7938" max="7938" width="1.6640625" style="220" customWidth="1"/>
    <col min="7939" max="7940" width="5" style="220" customWidth="1"/>
    <col min="7941" max="7941" width="11.6640625" style="220" customWidth="1"/>
    <col min="7942" max="7942" width="9.1640625" style="220" customWidth="1"/>
    <col min="7943" max="7943" width="5" style="220" customWidth="1"/>
    <col min="7944" max="7944" width="77.83203125" style="220" customWidth="1"/>
    <col min="7945" max="7946" width="20" style="220" customWidth="1"/>
    <col min="7947" max="7947" width="1.6640625" style="220" customWidth="1"/>
    <col min="7948" max="8192" width="9.33203125" style="220"/>
    <col min="8193" max="8193" width="8.33203125" style="220" customWidth="1"/>
    <col min="8194" max="8194" width="1.6640625" style="220" customWidth="1"/>
    <col min="8195" max="8196" width="5" style="220" customWidth="1"/>
    <col min="8197" max="8197" width="11.6640625" style="220" customWidth="1"/>
    <col min="8198" max="8198" width="9.1640625" style="220" customWidth="1"/>
    <col min="8199" max="8199" width="5" style="220" customWidth="1"/>
    <col min="8200" max="8200" width="77.83203125" style="220" customWidth="1"/>
    <col min="8201" max="8202" width="20" style="220" customWidth="1"/>
    <col min="8203" max="8203" width="1.6640625" style="220" customWidth="1"/>
    <col min="8204" max="8448" width="9.33203125" style="220"/>
    <col min="8449" max="8449" width="8.33203125" style="220" customWidth="1"/>
    <col min="8450" max="8450" width="1.6640625" style="220" customWidth="1"/>
    <col min="8451" max="8452" width="5" style="220" customWidth="1"/>
    <col min="8453" max="8453" width="11.6640625" style="220" customWidth="1"/>
    <col min="8454" max="8454" width="9.1640625" style="220" customWidth="1"/>
    <col min="8455" max="8455" width="5" style="220" customWidth="1"/>
    <col min="8456" max="8456" width="77.83203125" style="220" customWidth="1"/>
    <col min="8457" max="8458" width="20" style="220" customWidth="1"/>
    <col min="8459" max="8459" width="1.6640625" style="220" customWidth="1"/>
    <col min="8460" max="8704" width="9.33203125" style="220"/>
    <col min="8705" max="8705" width="8.33203125" style="220" customWidth="1"/>
    <col min="8706" max="8706" width="1.6640625" style="220" customWidth="1"/>
    <col min="8707" max="8708" width="5" style="220" customWidth="1"/>
    <col min="8709" max="8709" width="11.6640625" style="220" customWidth="1"/>
    <col min="8710" max="8710" width="9.1640625" style="220" customWidth="1"/>
    <col min="8711" max="8711" width="5" style="220" customWidth="1"/>
    <col min="8712" max="8712" width="77.83203125" style="220" customWidth="1"/>
    <col min="8713" max="8714" width="20" style="220" customWidth="1"/>
    <col min="8715" max="8715" width="1.6640625" style="220" customWidth="1"/>
    <col min="8716" max="8960" width="9.33203125" style="220"/>
    <col min="8961" max="8961" width="8.33203125" style="220" customWidth="1"/>
    <col min="8962" max="8962" width="1.6640625" style="220" customWidth="1"/>
    <col min="8963" max="8964" width="5" style="220" customWidth="1"/>
    <col min="8965" max="8965" width="11.6640625" style="220" customWidth="1"/>
    <col min="8966" max="8966" width="9.1640625" style="220" customWidth="1"/>
    <col min="8967" max="8967" width="5" style="220" customWidth="1"/>
    <col min="8968" max="8968" width="77.83203125" style="220" customWidth="1"/>
    <col min="8969" max="8970" width="20" style="220" customWidth="1"/>
    <col min="8971" max="8971" width="1.6640625" style="220" customWidth="1"/>
    <col min="8972" max="9216" width="9.33203125" style="220"/>
    <col min="9217" max="9217" width="8.33203125" style="220" customWidth="1"/>
    <col min="9218" max="9218" width="1.6640625" style="220" customWidth="1"/>
    <col min="9219" max="9220" width="5" style="220" customWidth="1"/>
    <col min="9221" max="9221" width="11.6640625" style="220" customWidth="1"/>
    <col min="9222" max="9222" width="9.1640625" style="220" customWidth="1"/>
    <col min="9223" max="9223" width="5" style="220" customWidth="1"/>
    <col min="9224" max="9224" width="77.83203125" style="220" customWidth="1"/>
    <col min="9225" max="9226" width="20" style="220" customWidth="1"/>
    <col min="9227" max="9227" width="1.6640625" style="220" customWidth="1"/>
    <col min="9228" max="9472" width="9.33203125" style="220"/>
    <col min="9473" max="9473" width="8.33203125" style="220" customWidth="1"/>
    <col min="9474" max="9474" width="1.6640625" style="220" customWidth="1"/>
    <col min="9475" max="9476" width="5" style="220" customWidth="1"/>
    <col min="9477" max="9477" width="11.6640625" style="220" customWidth="1"/>
    <col min="9478" max="9478" width="9.1640625" style="220" customWidth="1"/>
    <col min="9479" max="9479" width="5" style="220" customWidth="1"/>
    <col min="9480" max="9480" width="77.83203125" style="220" customWidth="1"/>
    <col min="9481" max="9482" width="20" style="220" customWidth="1"/>
    <col min="9483" max="9483" width="1.6640625" style="220" customWidth="1"/>
    <col min="9484" max="9728" width="9.33203125" style="220"/>
    <col min="9729" max="9729" width="8.33203125" style="220" customWidth="1"/>
    <col min="9730" max="9730" width="1.6640625" style="220" customWidth="1"/>
    <col min="9731" max="9732" width="5" style="220" customWidth="1"/>
    <col min="9733" max="9733" width="11.6640625" style="220" customWidth="1"/>
    <col min="9734" max="9734" width="9.1640625" style="220" customWidth="1"/>
    <col min="9735" max="9735" width="5" style="220" customWidth="1"/>
    <col min="9736" max="9736" width="77.83203125" style="220" customWidth="1"/>
    <col min="9737" max="9738" width="20" style="220" customWidth="1"/>
    <col min="9739" max="9739" width="1.6640625" style="220" customWidth="1"/>
    <col min="9740" max="9984" width="9.33203125" style="220"/>
    <col min="9985" max="9985" width="8.33203125" style="220" customWidth="1"/>
    <col min="9986" max="9986" width="1.6640625" style="220" customWidth="1"/>
    <col min="9987" max="9988" width="5" style="220" customWidth="1"/>
    <col min="9989" max="9989" width="11.6640625" style="220" customWidth="1"/>
    <col min="9990" max="9990" width="9.1640625" style="220" customWidth="1"/>
    <col min="9991" max="9991" width="5" style="220" customWidth="1"/>
    <col min="9992" max="9992" width="77.83203125" style="220" customWidth="1"/>
    <col min="9993" max="9994" width="20" style="220" customWidth="1"/>
    <col min="9995" max="9995" width="1.6640625" style="220" customWidth="1"/>
    <col min="9996" max="10240" width="9.33203125" style="220"/>
    <col min="10241" max="10241" width="8.33203125" style="220" customWidth="1"/>
    <col min="10242" max="10242" width="1.6640625" style="220" customWidth="1"/>
    <col min="10243" max="10244" width="5" style="220" customWidth="1"/>
    <col min="10245" max="10245" width="11.6640625" style="220" customWidth="1"/>
    <col min="10246" max="10246" width="9.1640625" style="220" customWidth="1"/>
    <col min="10247" max="10247" width="5" style="220" customWidth="1"/>
    <col min="10248" max="10248" width="77.83203125" style="220" customWidth="1"/>
    <col min="10249" max="10250" width="20" style="220" customWidth="1"/>
    <col min="10251" max="10251" width="1.6640625" style="220" customWidth="1"/>
    <col min="10252" max="10496" width="9.33203125" style="220"/>
    <col min="10497" max="10497" width="8.33203125" style="220" customWidth="1"/>
    <col min="10498" max="10498" width="1.6640625" style="220" customWidth="1"/>
    <col min="10499" max="10500" width="5" style="220" customWidth="1"/>
    <col min="10501" max="10501" width="11.6640625" style="220" customWidth="1"/>
    <col min="10502" max="10502" width="9.1640625" style="220" customWidth="1"/>
    <col min="10503" max="10503" width="5" style="220" customWidth="1"/>
    <col min="10504" max="10504" width="77.83203125" style="220" customWidth="1"/>
    <col min="10505" max="10506" width="20" style="220" customWidth="1"/>
    <col min="10507" max="10507" width="1.6640625" style="220" customWidth="1"/>
    <col min="10508" max="10752" width="9.33203125" style="220"/>
    <col min="10753" max="10753" width="8.33203125" style="220" customWidth="1"/>
    <col min="10754" max="10754" width="1.6640625" style="220" customWidth="1"/>
    <col min="10755" max="10756" width="5" style="220" customWidth="1"/>
    <col min="10757" max="10757" width="11.6640625" style="220" customWidth="1"/>
    <col min="10758" max="10758" width="9.1640625" style="220" customWidth="1"/>
    <col min="10759" max="10759" width="5" style="220" customWidth="1"/>
    <col min="10760" max="10760" width="77.83203125" style="220" customWidth="1"/>
    <col min="10761" max="10762" width="20" style="220" customWidth="1"/>
    <col min="10763" max="10763" width="1.6640625" style="220" customWidth="1"/>
    <col min="10764" max="11008" width="9.33203125" style="220"/>
    <col min="11009" max="11009" width="8.33203125" style="220" customWidth="1"/>
    <col min="11010" max="11010" width="1.6640625" style="220" customWidth="1"/>
    <col min="11011" max="11012" width="5" style="220" customWidth="1"/>
    <col min="11013" max="11013" width="11.6640625" style="220" customWidth="1"/>
    <col min="11014" max="11014" width="9.1640625" style="220" customWidth="1"/>
    <col min="11015" max="11015" width="5" style="220" customWidth="1"/>
    <col min="11016" max="11016" width="77.83203125" style="220" customWidth="1"/>
    <col min="11017" max="11018" width="20" style="220" customWidth="1"/>
    <col min="11019" max="11019" width="1.6640625" style="220" customWidth="1"/>
    <col min="11020" max="11264" width="9.33203125" style="220"/>
    <col min="11265" max="11265" width="8.33203125" style="220" customWidth="1"/>
    <col min="11266" max="11266" width="1.6640625" style="220" customWidth="1"/>
    <col min="11267" max="11268" width="5" style="220" customWidth="1"/>
    <col min="11269" max="11269" width="11.6640625" style="220" customWidth="1"/>
    <col min="11270" max="11270" width="9.1640625" style="220" customWidth="1"/>
    <col min="11271" max="11271" width="5" style="220" customWidth="1"/>
    <col min="11272" max="11272" width="77.83203125" style="220" customWidth="1"/>
    <col min="11273" max="11274" width="20" style="220" customWidth="1"/>
    <col min="11275" max="11275" width="1.6640625" style="220" customWidth="1"/>
    <col min="11276" max="11520" width="9.33203125" style="220"/>
    <col min="11521" max="11521" width="8.33203125" style="220" customWidth="1"/>
    <col min="11522" max="11522" width="1.6640625" style="220" customWidth="1"/>
    <col min="11523" max="11524" width="5" style="220" customWidth="1"/>
    <col min="11525" max="11525" width="11.6640625" style="220" customWidth="1"/>
    <col min="11526" max="11526" width="9.1640625" style="220" customWidth="1"/>
    <col min="11527" max="11527" width="5" style="220" customWidth="1"/>
    <col min="11528" max="11528" width="77.83203125" style="220" customWidth="1"/>
    <col min="11529" max="11530" width="20" style="220" customWidth="1"/>
    <col min="11531" max="11531" width="1.6640625" style="220" customWidth="1"/>
    <col min="11532" max="11776" width="9.33203125" style="220"/>
    <col min="11777" max="11777" width="8.33203125" style="220" customWidth="1"/>
    <col min="11778" max="11778" width="1.6640625" style="220" customWidth="1"/>
    <col min="11779" max="11780" width="5" style="220" customWidth="1"/>
    <col min="11781" max="11781" width="11.6640625" style="220" customWidth="1"/>
    <col min="11782" max="11782" width="9.1640625" style="220" customWidth="1"/>
    <col min="11783" max="11783" width="5" style="220" customWidth="1"/>
    <col min="11784" max="11784" width="77.83203125" style="220" customWidth="1"/>
    <col min="11785" max="11786" width="20" style="220" customWidth="1"/>
    <col min="11787" max="11787" width="1.6640625" style="220" customWidth="1"/>
    <col min="11788" max="12032" width="9.33203125" style="220"/>
    <col min="12033" max="12033" width="8.33203125" style="220" customWidth="1"/>
    <col min="12034" max="12034" width="1.6640625" style="220" customWidth="1"/>
    <col min="12035" max="12036" width="5" style="220" customWidth="1"/>
    <col min="12037" max="12037" width="11.6640625" style="220" customWidth="1"/>
    <col min="12038" max="12038" width="9.1640625" style="220" customWidth="1"/>
    <col min="12039" max="12039" width="5" style="220" customWidth="1"/>
    <col min="12040" max="12040" width="77.83203125" style="220" customWidth="1"/>
    <col min="12041" max="12042" width="20" style="220" customWidth="1"/>
    <col min="12043" max="12043" width="1.6640625" style="220" customWidth="1"/>
    <col min="12044" max="12288" width="9.33203125" style="220"/>
    <col min="12289" max="12289" width="8.33203125" style="220" customWidth="1"/>
    <col min="12290" max="12290" width="1.6640625" style="220" customWidth="1"/>
    <col min="12291" max="12292" width="5" style="220" customWidth="1"/>
    <col min="12293" max="12293" width="11.6640625" style="220" customWidth="1"/>
    <col min="12294" max="12294" width="9.1640625" style="220" customWidth="1"/>
    <col min="12295" max="12295" width="5" style="220" customWidth="1"/>
    <col min="12296" max="12296" width="77.83203125" style="220" customWidth="1"/>
    <col min="12297" max="12298" width="20" style="220" customWidth="1"/>
    <col min="12299" max="12299" width="1.6640625" style="220" customWidth="1"/>
    <col min="12300" max="12544" width="9.33203125" style="220"/>
    <col min="12545" max="12545" width="8.33203125" style="220" customWidth="1"/>
    <col min="12546" max="12546" width="1.6640625" style="220" customWidth="1"/>
    <col min="12547" max="12548" width="5" style="220" customWidth="1"/>
    <col min="12549" max="12549" width="11.6640625" style="220" customWidth="1"/>
    <col min="12550" max="12550" width="9.1640625" style="220" customWidth="1"/>
    <col min="12551" max="12551" width="5" style="220" customWidth="1"/>
    <col min="12552" max="12552" width="77.83203125" style="220" customWidth="1"/>
    <col min="12553" max="12554" width="20" style="220" customWidth="1"/>
    <col min="12555" max="12555" width="1.6640625" style="220" customWidth="1"/>
    <col min="12556" max="12800" width="9.33203125" style="220"/>
    <col min="12801" max="12801" width="8.33203125" style="220" customWidth="1"/>
    <col min="12802" max="12802" width="1.6640625" style="220" customWidth="1"/>
    <col min="12803" max="12804" width="5" style="220" customWidth="1"/>
    <col min="12805" max="12805" width="11.6640625" style="220" customWidth="1"/>
    <col min="12806" max="12806" width="9.1640625" style="220" customWidth="1"/>
    <col min="12807" max="12807" width="5" style="220" customWidth="1"/>
    <col min="12808" max="12808" width="77.83203125" style="220" customWidth="1"/>
    <col min="12809" max="12810" width="20" style="220" customWidth="1"/>
    <col min="12811" max="12811" width="1.6640625" style="220" customWidth="1"/>
    <col min="12812" max="13056" width="9.33203125" style="220"/>
    <col min="13057" max="13057" width="8.33203125" style="220" customWidth="1"/>
    <col min="13058" max="13058" width="1.6640625" style="220" customWidth="1"/>
    <col min="13059" max="13060" width="5" style="220" customWidth="1"/>
    <col min="13061" max="13061" width="11.6640625" style="220" customWidth="1"/>
    <col min="13062" max="13062" width="9.1640625" style="220" customWidth="1"/>
    <col min="13063" max="13063" width="5" style="220" customWidth="1"/>
    <col min="13064" max="13064" width="77.83203125" style="220" customWidth="1"/>
    <col min="13065" max="13066" width="20" style="220" customWidth="1"/>
    <col min="13067" max="13067" width="1.6640625" style="220" customWidth="1"/>
    <col min="13068" max="13312" width="9.33203125" style="220"/>
    <col min="13313" max="13313" width="8.33203125" style="220" customWidth="1"/>
    <col min="13314" max="13314" width="1.6640625" style="220" customWidth="1"/>
    <col min="13315" max="13316" width="5" style="220" customWidth="1"/>
    <col min="13317" max="13317" width="11.6640625" style="220" customWidth="1"/>
    <col min="13318" max="13318" width="9.1640625" style="220" customWidth="1"/>
    <col min="13319" max="13319" width="5" style="220" customWidth="1"/>
    <col min="13320" max="13320" width="77.83203125" style="220" customWidth="1"/>
    <col min="13321" max="13322" width="20" style="220" customWidth="1"/>
    <col min="13323" max="13323" width="1.6640625" style="220" customWidth="1"/>
    <col min="13324" max="13568" width="9.33203125" style="220"/>
    <col min="13569" max="13569" width="8.33203125" style="220" customWidth="1"/>
    <col min="13570" max="13570" width="1.6640625" style="220" customWidth="1"/>
    <col min="13571" max="13572" width="5" style="220" customWidth="1"/>
    <col min="13573" max="13573" width="11.6640625" style="220" customWidth="1"/>
    <col min="13574" max="13574" width="9.1640625" style="220" customWidth="1"/>
    <col min="13575" max="13575" width="5" style="220" customWidth="1"/>
    <col min="13576" max="13576" width="77.83203125" style="220" customWidth="1"/>
    <col min="13577" max="13578" width="20" style="220" customWidth="1"/>
    <col min="13579" max="13579" width="1.6640625" style="220" customWidth="1"/>
    <col min="13580" max="13824" width="9.33203125" style="220"/>
    <col min="13825" max="13825" width="8.33203125" style="220" customWidth="1"/>
    <col min="13826" max="13826" width="1.6640625" style="220" customWidth="1"/>
    <col min="13827" max="13828" width="5" style="220" customWidth="1"/>
    <col min="13829" max="13829" width="11.6640625" style="220" customWidth="1"/>
    <col min="13830" max="13830" width="9.1640625" style="220" customWidth="1"/>
    <col min="13831" max="13831" width="5" style="220" customWidth="1"/>
    <col min="13832" max="13832" width="77.83203125" style="220" customWidth="1"/>
    <col min="13833" max="13834" width="20" style="220" customWidth="1"/>
    <col min="13835" max="13835" width="1.6640625" style="220" customWidth="1"/>
    <col min="13836" max="14080" width="9.33203125" style="220"/>
    <col min="14081" max="14081" width="8.33203125" style="220" customWidth="1"/>
    <col min="14082" max="14082" width="1.6640625" style="220" customWidth="1"/>
    <col min="14083" max="14084" width="5" style="220" customWidth="1"/>
    <col min="14085" max="14085" width="11.6640625" style="220" customWidth="1"/>
    <col min="14086" max="14086" width="9.1640625" style="220" customWidth="1"/>
    <col min="14087" max="14087" width="5" style="220" customWidth="1"/>
    <col min="14088" max="14088" width="77.83203125" style="220" customWidth="1"/>
    <col min="14089" max="14090" width="20" style="220" customWidth="1"/>
    <col min="14091" max="14091" width="1.6640625" style="220" customWidth="1"/>
    <col min="14092" max="14336" width="9.33203125" style="220"/>
    <col min="14337" max="14337" width="8.33203125" style="220" customWidth="1"/>
    <col min="14338" max="14338" width="1.6640625" style="220" customWidth="1"/>
    <col min="14339" max="14340" width="5" style="220" customWidth="1"/>
    <col min="14341" max="14341" width="11.6640625" style="220" customWidth="1"/>
    <col min="14342" max="14342" width="9.1640625" style="220" customWidth="1"/>
    <col min="14343" max="14343" width="5" style="220" customWidth="1"/>
    <col min="14344" max="14344" width="77.83203125" style="220" customWidth="1"/>
    <col min="14345" max="14346" width="20" style="220" customWidth="1"/>
    <col min="14347" max="14347" width="1.6640625" style="220" customWidth="1"/>
    <col min="14348" max="14592" width="9.33203125" style="220"/>
    <col min="14593" max="14593" width="8.33203125" style="220" customWidth="1"/>
    <col min="14594" max="14594" width="1.6640625" style="220" customWidth="1"/>
    <col min="14595" max="14596" width="5" style="220" customWidth="1"/>
    <col min="14597" max="14597" width="11.6640625" style="220" customWidth="1"/>
    <col min="14598" max="14598" width="9.1640625" style="220" customWidth="1"/>
    <col min="14599" max="14599" width="5" style="220" customWidth="1"/>
    <col min="14600" max="14600" width="77.83203125" style="220" customWidth="1"/>
    <col min="14601" max="14602" width="20" style="220" customWidth="1"/>
    <col min="14603" max="14603" width="1.6640625" style="220" customWidth="1"/>
    <col min="14604" max="14848" width="9.33203125" style="220"/>
    <col min="14849" max="14849" width="8.33203125" style="220" customWidth="1"/>
    <col min="14850" max="14850" width="1.6640625" style="220" customWidth="1"/>
    <col min="14851" max="14852" width="5" style="220" customWidth="1"/>
    <col min="14853" max="14853" width="11.6640625" style="220" customWidth="1"/>
    <col min="14854" max="14854" width="9.1640625" style="220" customWidth="1"/>
    <col min="14855" max="14855" width="5" style="220" customWidth="1"/>
    <col min="14856" max="14856" width="77.83203125" style="220" customWidth="1"/>
    <col min="14857" max="14858" width="20" style="220" customWidth="1"/>
    <col min="14859" max="14859" width="1.6640625" style="220" customWidth="1"/>
    <col min="14860" max="15104" width="9.33203125" style="220"/>
    <col min="15105" max="15105" width="8.33203125" style="220" customWidth="1"/>
    <col min="15106" max="15106" width="1.6640625" style="220" customWidth="1"/>
    <col min="15107" max="15108" width="5" style="220" customWidth="1"/>
    <col min="15109" max="15109" width="11.6640625" style="220" customWidth="1"/>
    <col min="15110" max="15110" width="9.1640625" style="220" customWidth="1"/>
    <col min="15111" max="15111" width="5" style="220" customWidth="1"/>
    <col min="15112" max="15112" width="77.83203125" style="220" customWidth="1"/>
    <col min="15113" max="15114" width="20" style="220" customWidth="1"/>
    <col min="15115" max="15115" width="1.6640625" style="220" customWidth="1"/>
    <col min="15116" max="15360" width="9.33203125" style="220"/>
    <col min="15361" max="15361" width="8.33203125" style="220" customWidth="1"/>
    <col min="15362" max="15362" width="1.6640625" style="220" customWidth="1"/>
    <col min="15363" max="15364" width="5" style="220" customWidth="1"/>
    <col min="15365" max="15365" width="11.6640625" style="220" customWidth="1"/>
    <col min="15366" max="15366" width="9.1640625" style="220" customWidth="1"/>
    <col min="15367" max="15367" width="5" style="220" customWidth="1"/>
    <col min="15368" max="15368" width="77.83203125" style="220" customWidth="1"/>
    <col min="15369" max="15370" width="20" style="220" customWidth="1"/>
    <col min="15371" max="15371" width="1.6640625" style="220" customWidth="1"/>
    <col min="15372" max="15616" width="9.33203125" style="220"/>
    <col min="15617" max="15617" width="8.33203125" style="220" customWidth="1"/>
    <col min="15618" max="15618" width="1.6640625" style="220" customWidth="1"/>
    <col min="15619" max="15620" width="5" style="220" customWidth="1"/>
    <col min="15621" max="15621" width="11.6640625" style="220" customWidth="1"/>
    <col min="15622" max="15622" width="9.1640625" style="220" customWidth="1"/>
    <col min="15623" max="15623" width="5" style="220" customWidth="1"/>
    <col min="15624" max="15624" width="77.83203125" style="220" customWidth="1"/>
    <col min="15625" max="15626" width="20" style="220" customWidth="1"/>
    <col min="15627" max="15627" width="1.6640625" style="220" customWidth="1"/>
    <col min="15628" max="15872" width="9.33203125" style="220"/>
    <col min="15873" max="15873" width="8.33203125" style="220" customWidth="1"/>
    <col min="15874" max="15874" width="1.6640625" style="220" customWidth="1"/>
    <col min="15875" max="15876" width="5" style="220" customWidth="1"/>
    <col min="15877" max="15877" width="11.6640625" style="220" customWidth="1"/>
    <col min="15878" max="15878" width="9.1640625" style="220" customWidth="1"/>
    <col min="15879" max="15879" width="5" style="220" customWidth="1"/>
    <col min="15880" max="15880" width="77.83203125" style="220" customWidth="1"/>
    <col min="15881" max="15882" width="20" style="220" customWidth="1"/>
    <col min="15883" max="15883" width="1.6640625" style="220" customWidth="1"/>
    <col min="15884" max="16128" width="9.33203125" style="220"/>
    <col min="16129" max="16129" width="8.33203125" style="220" customWidth="1"/>
    <col min="16130" max="16130" width="1.6640625" style="220" customWidth="1"/>
    <col min="16131" max="16132" width="5" style="220" customWidth="1"/>
    <col min="16133" max="16133" width="11.6640625" style="220" customWidth="1"/>
    <col min="16134" max="16134" width="9.1640625" style="220" customWidth="1"/>
    <col min="16135" max="16135" width="5" style="220" customWidth="1"/>
    <col min="16136" max="16136" width="77.83203125" style="220" customWidth="1"/>
    <col min="16137" max="16138" width="20" style="220" customWidth="1"/>
    <col min="16139" max="16139" width="1.6640625" style="220" customWidth="1"/>
    <col min="16140" max="16384" width="9.33203125" style="220"/>
  </cols>
  <sheetData>
    <row r="1" spans="2:11" ht="37.5" customHeight="1" x14ac:dyDescent="0.3"/>
    <row r="2" spans="2:11" ht="7.5" customHeight="1" x14ac:dyDescent="0.3">
      <c r="B2" s="221"/>
      <c r="C2" s="222"/>
      <c r="D2" s="222"/>
      <c r="E2" s="222"/>
      <c r="F2" s="222"/>
      <c r="G2" s="222"/>
      <c r="H2" s="222"/>
      <c r="I2" s="222"/>
      <c r="J2" s="222"/>
      <c r="K2" s="223"/>
    </row>
    <row r="3" spans="2:11" s="227" customFormat="1" ht="45" customHeight="1" x14ac:dyDescent="0.3">
      <c r="B3" s="224"/>
      <c r="C3" s="225" t="s">
        <v>720</v>
      </c>
      <c r="D3" s="225"/>
      <c r="E3" s="225"/>
      <c r="F3" s="225"/>
      <c r="G3" s="225"/>
      <c r="H3" s="225"/>
      <c r="I3" s="225"/>
      <c r="J3" s="225"/>
      <c r="K3" s="226"/>
    </row>
    <row r="4" spans="2:11" ht="25.5" customHeight="1" x14ac:dyDescent="0.3">
      <c r="B4" s="228"/>
      <c r="C4" s="229" t="s">
        <v>721</v>
      </c>
      <c r="D4" s="229"/>
      <c r="E4" s="229"/>
      <c r="F4" s="229"/>
      <c r="G4" s="229"/>
      <c r="H4" s="229"/>
      <c r="I4" s="229"/>
      <c r="J4" s="229"/>
      <c r="K4" s="230"/>
    </row>
    <row r="5" spans="2:11" ht="5.25" customHeight="1" x14ac:dyDescent="0.3">
      <c r="B5" s="228"/>
      <c r="C5" s="231"/>
      <c r="D5" s="231"/>
      <c r="E5" s="231"/>
      <c r="F5" s="231"/>
      <c r="G5" s="231"/>
      <c r="H5" s="231"/>
      <c r="I5" s="231"/>
      <c r="J5" s="231"/>
      <c r="K5" s="230"/>
    </row>
    <row r="6" spans="2:11" ht="15" customHeight="1" x14ac:dyDescent="0.3">
      <c r="B6" s="228"/>
      <c r="C6" s="232" t="s">
        <v>722</v>
      </c>
      <c r="D6" s="232"/>
      <c r="E6" s="232"/>
      <c r="F6" s="232"/>
      <c r="G6" s="232"/>
      <c r="H6" s="232"/>
      <c r="I6" s="232"/>
      <c r="J6" s="232"/>
      <c r="K6" s="230"/>
    </row>
    <row r="7" spans="2:11" ht="15" customHeight="1" x14ac:dyDescent="0.3">
      <c r="B7" s="233"/>
      <c r="C7" s="232" t="s">
        <v>723</v>
      </c>
      <c r="D7" s="232"/>
      <c r="E7" s="232"/>
      <c r="F7" s="232"/>
      <c r="G7" s="232"/>
      <c r="H7" s="232"/>
      <c r="I7" s="232"/>
      <c r="J7" s="232"/>
      <c r="K7" s="230"/>
    </row>
    <row r="8" spans="2:11" ht="12.75" customHeight="1" x14ac:dyDescent="0.3">
      <c r="B8" s="233"/>
      <c r="C8" s="234"/>
      <c r="D8" s="234"/>
      <c r="E8" s="234"/>
      <c r="F8" s="234"/>
      <c r="G8" s="234"/>
      <c r="H8" s="234"/>
      <c r="I8" s="234"/>
      <c r="J8" s="234"/>
      <c r="K8" s="230"/>
    </row>
    <row r="9" spans="2:11" ht="15" customHeight="1" x14ac:dyDescent="0.3">
      <c r="B9" s="233"/>
      <c r="C9" s="232" t="s">
        <v>724</v>
      </c>
      <c r="D9" s="232"/>
      <c r="E9" s="232"/>
      <c r="F9" s="232"/>
      <c r="G9" s="232"/>
      <c r="H9" s="232"/>
      <c r="I9" s="232"/>
      <c r="J9" s="232"/>
      <c r="K9" s="230"/>
    </row>
    <row r="10" spans="2:11" ht="15" customHeight="1" x14ac:dyDescent="0.3">
      <c r="B10" s="233"/>
      <c r="C10" s="234"/>
      <c r="D10" s="232" t="s">
        <v>725</v>
      </c>
      <c r="E10" s="232"/>
      <c r="F10" s="232"/>
      <c r="G10" s="232"/>
      <c r="H10" s="232"/>
      <c r="I10" s="232"/>
      <c r="J10" s="232"/>
      <c r="K10" s="230"/>
    </row>
    <row r="11" spans="2:11" ht="15" customHeight="1" x14ac:dyDescent="0.3">
      <c r="B11" s="233"/>
      <c r="C11" s="235"/>
      <c r="D11" s="232" t="s">
        <v>726</v>
      </c>
      <c r="E11" s="232"/>
      <c r="F11" s="232"/>
      <c r="G11" s="232"/>
      <c r="H11" s="232"/>
      <c r="I11" s="232"/>
      <c r="J11" s="232"/>
      <c r="K11" s="230"/>
    </row>
    <row r="12" spans="2:11" ht="12.75" customHeight="1" x14ac:dyDescent="0.3">
      <c r="B12" s="233"/>
      <c r="C12" s="235"/>
      <c r="D12" s="235"/>
      <c r="E12" s="235"/>
      <c r="F12" s="235"/>
      <c r="G12" s="235"/>
      <c r="H12" s="235"/>
      <c r="I12" s="235"/>
      <c r="J12" s="235"/>
      <c r="K12" s="230"/>
    </row>
    <row r="13" spans="2:11" ht="15" customHeight="1" x14ac:dyDescent="0.3">
      <c r="B13" s="233"/>
      <c r="C13" s="235"/>
      <c r="D13" s="232" t="s">
        <v>727</v>
      </c>
      <c r="E13" s="232"/>
      <c r="F13" s="232"/>
      <c r="G13" s="232"/>
      <c r="H13" s="232"/>
      <c r="I13" s="232"/>
      <c r="J13" s="232"/>
      <c r="K13" s="230"/>
    </row>
    <row r="14" spans="2:11" ht="15" customHeight="1" x14ac:dyDescent="0.3">
      <c r="B14" s="233"/>
      <c r="C14" s="235"/>
      <c r="D14" s="232" t="s">
        <v>728</v>
      </c>
      <c r="E14" s="232"/>
      <c r="F14" s="232"/>
      <c r="G14" s="232"/>
      <c r="H14" s="232"/>
      <c r="I14" s="232"/>
      <c r="J14" s="232"/>
      <c r="K14" s="230"/>
    </row>
    <row r="15" spans="2:11" ht="15" customHeight="1" x14ac:dyDescent="0.3">
      <c r="B15" s="233"/>
      <c r="C15" s="235"/>
      <c r="D15" s="232" t="s">
        <v>729</v>
      </c>
      <c r="E15" s="232"/>
      <c r="F15" s="232"/>
      <c r="G15" s="232"/>
      <c r="H15" s="232"/>
      <c r="I15" s="232"/>
      <c r="J15" s="232"/>
      <c r="K15" s="230"/>
    </row>
    <row r="16" spans="2:11" ht="15" customHeight="1" x14ac:dyDescent="0.3">
      <c r="B16" s="233"/>
      <c r="C16" s="235"/>
      <c r="D16" s="235"/>
      <c r="E16" s="236" t="s">
        <v>80</v>
      </c>
      <c r="F16" s="232" t="s">
        <v>730</v>
      </c>
      <c r="G16" s="232"/>
      <c r="H16" s="232"/>
      <c r="I16" s="232"/>
      <c r="J16" s="232"/>
      <c r="K16" s="230"/>
    </row>
    <row r="17" spans="2:11" ht="15" customHeight="1" x14ac:dyDescent="0.3">
      <c r="B17" s="233"/>
      <c r="C17" s="235"/>
      <c r="D17" s="235"/>
      <c r="E17" s="236" t="s">
        <v>731</v>
      </c>
      <c r="F17" s="232" t="s">
        <v>732</v>
      </c>
      <c r="G17" s="232"/>
      <c r="H17" s="232"/>
      <c r="I17" s="232"/>
      <c r="J17" s="232"/>
      <c r="K17" s="230"/>
    </row>
    <row r="18" spans="2:11" ht="15" customHeight="1" x14ac:dyDescent="0.3">
      <c r="B18" s="233"/>
      <c r="C18" s="235"/>
      <c r="D18" s="235"/>
      <c r="E18" s="236" t="s">
        <v>733</v>
      </c>
      <c r="F18" s="232" t="s">
        <v>734</v>
      </c>
      <c r="G18" s="232"/>
      <c r="H18" s="232"/>
      <c r="I18" s="232"/>
      <c r="J18" s="232"/>
      <c r="K18" s="230"/>
    </row>
    <row r="19" spans="2:11" ht="15" customHeight="1" x14ac:dyDescent="0.3">
      <c r="B19" s="233"/>
      <c r="C19" s="235"/>
      <c r="D19" s="235"/>
      <c r="E19" s="236" t="s">
        <v>735</v>
      </c>
      <c r="F19" s="232" t="s">
        <v>736</v>
      </c>
      <c r="G19" s="232"/>
      <c r="H19" s="232"/>
      <c r="I19" s="232"/>
      <c r="J19" s="232"/>
      <c r="K19" s="230"/>
    </row>
    <row r="20" spans="2:11" ht="15" customHeight="1" x14ac:dyDescent="0.3">
      <c r="B20" s="233"/>
      <c r="C20" s="235"/>
      <c r="D20" s="235"/>
      <c r="E20" s="236" t="s">
        <v>737</v>
      </c>
      <c r="F20" s="232" t="s">
        <v>738</v>
      </c>
      <c r="G20" s="232"/>
      <c r="H20" s="232"/>
      <c r="I20" s="232"/>
      <c r="J20" s="232"/>
      <c r="K20" s="230"/>
    </row>
    <row r="21" spans="2:11" ht="15" customHeight="1" x14ac:dyDescent="0.3">
      <c r="B21" s="233"/>
      <c r="C21" s="235"/>
      <c r="D21" s="235"/>
      <c r="E21" s="236" t="s">
        <v>739</v>
      </c>
      <c r="F21" s="232" t="s">
        <v>740</v>
      </c>
      <c r="G21" s="232"/>
      <c r="H21" s="232"/>
      <c r="I21" s="232"/>
      <c r="J21" s="232"/>
      <c r="K21" s="230"/>
    </row>
    <row r="22" spans="2:11" ht="12.75" customHeight="1" x14ac:dyDescent="0.3">
      <c r="B22" s="233"/>
      <c r="C22" s="235"/>
      <c r="D22" s="235"/>
      <c r="E22" s="235"/>
      <c r="F22" s="235"/>
      <c r="G22" s="235"/>
      <c r="H22" s="235"/>
      <c r="I22" s="235"/>
      <c r="J22" s="235"/>
      <c r="K22" s="230"/>
    </row>
    <row r="23" spans="2:11" ht="15" customHeight="1" x14ac:dyDescent="0.3">
      <c r="B23" s="233"/>
      <c r="C23" s="232" t="s">
        <v>741</v>
      </c>
      <c r="D23" s="232"/>
      <c r="E23" s="232"/>
      <c r="F23" s="232"/>
      <c r="G23" s="232"/>
      <c r="H23" s="232"/>
      <c r="I23" s="232"/>
      <c r="J23" s="232"/>
      <c r="K23" s="230"/>
    </row>
    <row r="24" spans="2:11" ht="15" customHeight="1" x14ac:dyDescent="0.3">
      <c r="B24" s="233"/>
      <c r="C24" s="232" t="s">
        <v>742</v>
      </c>
      <c r="D24" s="232"/>
      <c r="E24" s="232"/>
      <c r="F24" s="232"/>
      <c r="G24" s="232"/>
      <c r="H24" s="232"/>
      <c r="I24" s="232"/>
      <c r="J24" s="232"/>
      <c r="K24" s="230"/>
    </row>
    <row r="25" spans="2:11" ht="15" customHeight="1" x14ac:dyDescent="0.3">
      <c r="B25" s="233"/>
      <c r="C25" s="234"/>
      <c r="D25" s="232" t="s">
        <v>743</v>
      </c>
      <c r="E25" s="232"/>
      <c r="F25" s="232"/>
      <c r="G25" s="232"/>
      <c r="H25" s="232"/>
      <c r="I25" s="232"/>
      <c r="J25" s="232"/>
      <c r="K25" s="230"/>
    </row>
    <row r="26" spans="2:11" ht="15" customHeight="1" x14ac:dyDescent="0.3">
      <c r="B26" s="233"/>
      <c r="C26" s="235"/>
      <c r="D26" s="232" t="s">
        <v>744</v>
      </c>
      <c r="E26" s="232"/>
      <c r="F26" s="232"/>
      <c r="G26" s="232"/>
      <c r="H26" s="232"/>
      <c r="I26" s="232"/>
      <c r="J26" s="232"/>
      <c r="K26" s="230"/>
    </row>
    <row r="27" spans="2:11" ht="12.75" customHeight="1" x14ac:dyDescent="0.3">
      <c r="B27" s="233"/>
      <c r="C27" s="235"/>
      <c r="D27" s="235"/>
      <c r="E27" s="235"/>
      <c r="F27" s="235"/>
      <c r="G27" s="235"/>
      <c r="H27" s="235"/>
      <c r="I27" s="235"/>
      <c r="J27" s="235"/>
      <c r="K27" s="230"/>
    </row>
    <row r="28" spans="2:11" ht="15" customHeight="1" x14ac:dyDescent="0.3">
      <c r="B28" s="233"/>
      <c r="C28" s="235"/>
      <c r="D28" s="232" t="s">
        <v>745</v>
      </c>
      <c r="E28" s="232"/>
      <c r="F28" s="232"/>
      <c r="G28" s="232"/>
      <c r="H28" s="232"/>
      <c r="I28" s="232"/>
      <c r="J28" s="232"/>
      <c r="K28" s="230"/>
    </row>
    <row r="29" spans="2:11" ht="15" customHeight="1" x14ac:dyDescent="0.3">
      <c r="B29" s="233"/>
      <c r="C29" s="235"/>
      <c r="D29" s="232" t="s">
        <v>746</v>
      </c>
      <c r="E29" s="232"/>
      <c r="F29" s="232"/>
      <c r="G29" s="232"/>
      <c r="H29" s="232"/>
      <c r="I29" s="232"/>
      <c r="J29" s="232"/>
      <c r="K29" s="230"/>
    </row>
    <row r="30" spans="2:11" ht="12.75" customHeight="1" x14ac:dyDescent="0.3">
      <c r="B30" s="233"/>
      <c r="C30" s="235"/>
      <c r="D30" s="235"/>
      <c r="E30" s="235"/>
      <c r="F30" s="235"/>
      <c r="G30" s="235"/>
      <c r="H30" s="235"/>
      <c r="I30" s="235"/>
      <c r="J30" s="235"/>
      <c r="K30" s="230"/>
    </row>
    <row r="31" spans="2:11" ht="15" customHeight="1" x14ac:dyDescent="0.3">
      <c r="B31" s="233"/>
      <c r="C31" s="235"/>
      <c r="D31" s="232" t="s">
        <v>747</v>
      </c>
      <c r="E31" s="232"/>
      <c r="F31" s="232"/>
      <c r="G31" s="232"/>
      <c r="H31" s="232"/>
      <c r="I31" s="232"/>
      <c r="J31" s="232"/>
      <c r="K31" s="230"/>
    </row>
    <row r="32" spans="2:11" ht="15" customHeight="1" x14ac:dyDescent="0.3">
      <c r="B32" s="233"/>
      <c r="C32" s="235"/>
      <c r="D32" s="232" t="s">
        <v>748</v>
      </c>
      <c r="E32" s="232"/>
      <c r="F32" s="232"/>
      <c r="G32" s="232"/>
      <c r="H32" s="232"/>
      <c r="I32" s="232"/>
      <c r="J32" s="232"/>
      <c r="K32" s="230"/>
    </row>
    <row r="33" spans="2:11" ht="15" customHeight="1" x14ac:dyDescent="0.3">
      <c r="B33" s="233"/>
      <c r="C33" s="235"/>
      <c r="D33" s="232" t="s">
        <v>749</v>
      </c>
      <c r="E33" s="232"/>
      <c r="F33" s="232"/>
      <c r="G33" s="232"/>
      <c r="H33" s="232"/>
      <c r="I33" s="232"/>
      <c r="J33" s="232"/>
      <c r="K33" s="230"/>
    </row>
    <row r="34" spans="2:11" ht="15" customHeight="1" x14ac:dyDescent="0.3">
      <c r="B34" s="233"/>
      <c r="C34" s="235"/>
      <c r="D34" s="234"/>
      <c r="E34" s="237" t="s">
        <v>105</v>
      </c>
      <c r="F34" s="234"/>
      <c r="G34" s="232" t="s">
        <v>750</v>
      </c>
      <c r="H34" s="232"/>
      <c r="I34" s="232"/>
      <c r="J34" s="232"/>
      <c r="K34" s="230"/>
    </row>
    <row r="35" spans="2:11" ht="30.75" customHeight="1" x14ac:dyDescent="0.3">
      <c r="B35" s="233"/>
      <c r="C35" s="235"/>
      <c r="D35" s="234"/>
      <c r="E35" s="237" t="s">
        <v>751</v>
      </c>
      <c r="F35" s="234"/>
      <c r="G35" s="232" t="s">
        <v>752</v>
      </c>
      <c r="H35" s="232"/>
      <c r="I35" s="232"/>
      <c r="J35" s="232"/>
      <c r="K35" s="230"/>
    </row>
    <row r="36" spans="2:11" ht="15" customHeight="1" x14ac:dyDescent="0.3">
      <c r="B36" s="233"/>
      <c r="C36" s="235"/>
      <c r="D36" s="234"/>
      <c r="E36" s="237" t="s">
        <v>55</v>
      </c>
      <c r="F36" s="234"/>
      <c r="G36" s="232" t="s">
        <v>753</v>
      </c>
      <c r="H36" s="232"/>
      <c r="I36" s="232"/>
      <c r="J36" s="232"/>
      <c r="K36" s="230"/>
    </row>
    <row r="37" spans="2:11" ht="15" customHeight="1" x14ac:dyDescent="0.3">
      <c r="B37" s="233"/>
      <c r="C37" s="235"/>
      <c r="D37" s="234"/>
      <c r="E37" s="237" t="s">
        <v>106</v>
      </c>
      <c r="F37" s="234"/>
      <c r="G37" s="232" t="s">
        <v>754</v>
      </c>
      <c r="H37" s="232"/>
      <c r="I37" s="232"/>
      <c r="J37" s="232"/>
      <c r="K37" s="230"/>
    </row>
    <row r="38" spans="2:11" ht="15" customHeight="1" x14ac:dyDescent="0.3">
      <c r="B38" s="233"/>
      <c r="C38" s="235"/>
      <c r="D38" s="234"/>
      <c r="E38" s="237" t="s">
        <v>107</v>
      </c>
      <c r="F38" s="234"/>
      <c r="G38" s="232" t="s">
        <v>755</v>
      </c>
      <c r="H38" s="232"/>
      <c r="I38" s="232"/>
      <c r="J38" s="232"/>
      <c r="K38" s="230"/>
    </row>
    <row r="39" spans="2:11" ht="15" customHeight="1" x14ac:dyDescent="0.3">
      <c r="B39" s="233"/>
      <c r="C39" s="235"/>
      <c r="D39" s="234"/>
      <c r="E39" s="237" t="s">
        <v>108</v>
      </c>
      <c r="F39" s="234"/>
      <c r="G39" s="232" t="s">
        <v>756</v>
      </c>
      <c r="H39" s="232"/>
      <c r="I39" s="232"/>
      <c r="J39" s="232"/>
      <c r="K39" s="230"/>
    </row>
    <row r="40" spans="2:11" ht="15" customHeight="1" x14ac:dyDescent="0.3">
      <c r="B40" s="233"/>
      <c r="C40" s="235"/>
      <c r="D40" s="234"/>
      <c r="E40" s="237" t="s">
        <v>757</v>
      </c>
      <c r="F40" s="234"/>
      <c r="G40" s="232" t="s">
        <v>758</v>
      </c>
      <c r="H40" s="232"/>
      <c r="I40" s="232"/>
      <c r="J40" s="232"/>
      <c r="K40" s="230"/>
    </row>
    <row r="41" spans="2:11" ht="15" customHeight="1" x14ac:dyDescent="0.3">
      <c r="B41" s="233"/>
      <c r="C41" s="235"/>
      <c r="D41" s="234"/>
      <c r="E41" s="237"/>
      <c r="F41" s="234"/>
      <c r="G41" s="232" t="s">
        <v>759</v>
      </c>
      <c r="H41" s="232"/>
      <c r="I41" s="232"/>
      <c r="J41" s="232"/>
      <c r="K41" s="230"/>
    </row>
    <row r="42" spans="2:11" ht="15" customHeight="1" x14ac:dyDescent="0.3">
      <c r="B42" s="233"/>
      <c r="C42" s="235"/>
      <c r="D42" s="234"/>
      <c r="E42" s="237" t="s">
        <v>760</v>
      </c>
      <c r="F42" s="234"/>
      <c r="G42" s="232" t="s">
        <v>761</v>
      </c>
      <c r="H42" s="232"/>
      <c r="I42" s="232"/>
      <c r="J42" s="232"/>
      <c r="K42" s="230"/>
    </row>
    <row r="43" spans="2:11" ht="15" customHeight="1" x14ac:dyDescent="0.3">
      <c r="B43" s="233"/>
      <c r="C43" s="235"/>
      <c r="D43" s="234"/>
      <c r="E43" s="237" t="s">
        <v>110</v>
      </c>
      <c r="F43" s="234"/>
      <c r="G43" s="232" t="s">
        <v>762</v>
      </c>
      <c r="H43" s="232"/>
      <c r="I43" s="232"/>
      <c r="J43" s="232"/>
      <c r="K43" s="230"/>
    </row>
    <row r="44" spans="2:11" ht="12.75" customHeight="1" x14ac:dyDescent="0.3">
      <c r="B44" s="233"/>
      <c r="C44" s="235"/>
      <c r="D44" s="234"/>
      <c r="E44" s="234"/>
      <c r="F44" s="234"/>
      <c r="G44" s="234"/>
      <c r="H44" s="234"/>
      <c r="I44" s="234"/>
      <c r="J44" s="234"/>
      <c r="K44" s="230"/>
    </row>
    <row r="45" spans="2:11" ht="15" customHeight="1" x14ac:dyDescent="0.3">
      <c r="B45" s="233"/>
      <c r="C45" s="235"/>
      <c r="D45" s="232" t="s">
        <v>763</v>
      </c>
      <c r="E45" s="232"/>
      <c r="F45" s="232"/>
      <c r="G45" s="232"/>
      <c r="H45" s="232"/>
      <c r="I45" s="232"/>
      <c r="J45" s="232"/>
      <c r="K45" s="230"/>
    </row>
    <row r="46" spans="2:11" ht="15" customHeight="1" x14ac:dyDescent="0.3">
      <c r="B46" s="233"/>
      <c r="C46" s="235"/>
      <c r="D46" s="235"/>
      <c r="E46" s="232" t="s">
        <v>764</v>
      </c>
      <c r="F46" s="232"/>
      <c r="G46" s="232"/>
      <c r="H46" s="232"/>
      <c r="I46" s="232"/>
      <c r="J46" s="232"/>
      <c r="K46" s="230"/>
    </row>
    <row r="47" spans="2:11" ht="15" customHeight="1" x14ac:dyDescent="0.3">
      <c r="B47" s="233"/>
      <c r="C47" s="235"/>
      <c r="D47" s="235"/>
      <c r="E47" s="232" t="s">
        <v>765</v>
      </c>
      <c r="F47" s="232"/>
      <c r="G47" s="232"/>
      <c r="H47" s="232"/>
      <c r="I47" s="232"/>
      <c r="J47" s="232"/>
      <c r="K47" s="230"/>
    </row>
    <row r="48" spans="2:11" ht="15" customHeight="1" x14ac:dyDescent="0.3">
      <c r="B48" s="233"/>
      <c r="C48" s="235"/>
      <c r="D48" s="235"/>
      <c r="E48" s="232" t="s">
        <v>766</v>
      </c>
      <c r="F48" s="232"/>
      <c r="G48" s="232"/>
      <c r="H48" s="232"/>
      <c r="I48" s="232"/>
      <c r="J48" s="232"/>
      <c r="K48" s="230"/>
    </row>
    <row r="49" spans="2:11" ht="15" customHeight="1" x14ac:dyDescent="0.3">
      <c r="B49" s="233"/>
      <c r="C49" s="235"/>
      <c r="D49" s="232" t="s">
        <v>767</v>
      </c>
      <c r="E49" s="232"/>
      <c r="F49" s="232"/>
      <c r="G49" s="232"/>
      <c r="H49" s="232"/>
      <c r="I49" s="232"/>
      <c r="J49" s="232"/>
      <c r="K49" s="230"/>
    </row>
    <row r="50" spans="2:11" ht="25.5" customHeight="1" x14ac:dyDescent="0.3">
      <c r="B50" s="228"/>
      <c r="C50" s="229" t="s">
        <v>768</v>
      </c>
      <c r="D50" s="229"/>
      <c r="E50" s="229"/>
      <c r="F50" s="229"/>
      <c r="G50" s="229"/>
      <c r="H50" s="229"/>
      <c r="I50" s="229"/>
      <c r="J50" s="229"/>
      <c r="K50" s="230"/>
    </row>
    <row r="51" spans="2:11" ht="5.25" customHeight="1" x14ac:dyDescent="0.3">
      <c r="B51" s="228"/>
      <c r="C51" s="231"/>
      <c r="D51" s="231"/>
      <c r="E51" s="231"/>
      <c r="F51" s="231"/>
      <c r="G51" s="231"/>
      <c r="H51" s="231"/>
      <c r="I51" s="231"/>
      <c r="J51" s="231"/>
      <c r="K51" s="230"/>
    </row>
    <row r="52" spans="2:11" ht="15" customHeight="1" x14ac:dyDescent="0.3">
      <c r="B52" s="228"/>
      <c r="C52" s="232" t="s">
        <v>769</v>
      </c>
      <c r="D52" s="232"/>
      <c r="E52" s="232"/>
      <c r="F52" s="232"/>
      <c r="G52" s="232"/>
      <c r="H52" s="232"/>
      <c r="I52" s="232"/>
      <c r="J52" s="232"/>
      <c r="K52" s="230"/>
    </row>
    <row r="53" spans="2:11" ht="15" customHeight="1" x14ac:dyDescent="0.3">
      <c r="B53" s="228"/>
      <c r="C53" s="232" t="s">
        <v>770</v>
      </c>
      <c r="D53" s="232"/>
      <c r="E53" s="232"/>
      <c r="F53" s="232"/>
      <c r="G53" s="232"/>
      <c r="H53" s="232"/>
      <c r="I53" s="232"/>
      <c r="J53" s="232"/>
      <c r="K53" s="230"/>
    </row>
    <row r="54" spans="2:11" ht="12.75" customHeight="1" x14ac:dyDescent="0.3">
      <c r="B54" s="228"/>
      <c r="C54" s="234"/>
      <c r="D54" s="234"/>
      <c r="E54" s="234"/>
      <c r="F54" s="234"/>
      <c r="G54" s="234"/>
      <c r="H54" s="234"/>
      <c r="I54" s="234"/>
      <c r="J54" s="234"/>
      <c r="K54" s="230"/>
    </row>
    <row r="55" spans="2:11" ht="15" customHeight="1" x14ac:dyDescent="0.3">
      <c r="B55" s="228"/>
      <c r="C55" s="232" t="s">
        <v>771</v>
      </c>
      <c r="D55" s="232"/>
      <c r="E55" s="232"/>
      <c r="F55" s="232"/>
      <c r="G55" s="232"/>
      <c r="H55" s="232"/>
      <c r="I55" s="232"/>
      <c r="J55" s="232"/>
      <c r="K55" s="230"/>
    </row>
    <row r="56" spans="2:11" ht="15" customHeight="1" x14ac:dyDescent="0.3">
      <c r="B56" s="228"/>
      <c r="C56" s="235"/>
      <c r="D56" s="232" t="s">
        <v>772</v>
      </c>
      <c r="E56" s="232"/>
      <c r="F56" s="232"/>
      <c r="G56" s="232"/>
      <c r="H56" s="232"/>
      <c r="I56" s="232"/>
      <c r="J56" s="232"/>
      <c r="K56" s="230"/>
    </row>
    <row r="57" spans="2:11" ht="15" customHeight="1" x14ac:dyDescent="0.3">
      <c r="B57" s="228"/>
      <c r="C57" s="235"/>
      <c r="D57" s="232" t="s">
        <v>773</v>
      </c>
      <c r="E57" s="232"/>
      <c r="F57" s="232"/>
      <c r="G57" s="232"/>
      <c r="H57" s="232"/>
      <c r="I57" s="232"/>
      <c r="J57" s="232"/>
      <c r="K57" s="230"/>
    </row>
    <row r="58" spans="2:11" ht="15" customHeight="1" x14ac:dyDescent="0.3">
      <c r="B58" s="228"/>
      <c r="C58" s="235"/>
      <c r="D58" s="232" t="s">
        <v>774</v>
      </c>
      <c r="E58" s="232"/>
      <c r="F58" s="232"/>
      <c r="G58" s="232"/>
      <c r="H58" s="232"/>
      <c r="I58" s="232"/>
      <c r="J58" s="232"/>
      <c r="K58" s="230"/>
    </row>
    <row r="59" spans="2:11" ht="15" customHeight="1" x14ac:dyDescent="0.3">
      <c r="B59" s="228"/>
      <c r="C59" s="235"/>
      <c r="D59" s="232" t="s">
        <v>775</v>
      </c>
      <c r="E59" s="232"/>
      <c r="F59" s="232"/>
      <c r="G59" s="232"/>
      <c r="H59" s="232"/>
      <c r="I59" s="232"/>
      <c r="J59" s="232"/>
      <c r="K59" s="230"/>
    </row>
    <row r="60" spans="2:11" ht="15" customHeight="1" x14ac:dyDescent="0.3">
      <c r="B60" s="228"/>
      <c r="C60" s="235"/>
      <c r="D60" s="238" t="s">
        <v>776</v>
      </c>
      <c r="E60" s="238"/>
      <c r="F60" s="238"/>
      <c r="G60" s="238"/>
      <c r="H60" s="238"/>
      <c r="I60" s="238"/>
      <c r="J60" s="238"/>
      <c r="K60" s="230"/>
    </row>
    <row r="61" spans="2:11" ht="15" customHeight="1" x14ac:dyDescent="0.3">
      <c r="B61" s="228"/>
      <c r="C61" s="235"/>
      <c r="D61" s="232" t="s">
        <v>777</v>
      </c>
      <c r="E61" s="232"/>
      <c r="F61" s="232"/>
      <c r="G61" s="232"/>
      <c r="H61" s="232"/>
      <c r="I61" s="232"/>
      <c r="J61" s="232"/>
      <c r="K61" s="230"/>
    </row>
    <row r="62" spans="2:11" ht="12.75" customHeight="1" x14ac:dyDescent="0.3">
      <c r="B62" s="228"/>
      <c r="C62" s="235"/>
      <c r="D62" s="235"/>
      <c r="E62" s="239"/>
      <c r="F62" s="235"/>
      <c r="G62" s="235"/>
      <c r="H62" s="235"/>
      <c r="I62" s="235"/>
      <c r="J62" s="235"/>
      <c r="K62" s="230"/>
    </row>
    <row r="63" spans="2:11" ht="15" customHeight="1" x14ac:dyDescent="0.3">
      <c r="B63" s="228"/>
      <c r="C63" s="235"/>
      <c r="D63" s="232" t="s">
        <v>778</v>
      </c>
      <c r="E63" s="232"/>
      <c r="F63" s="232"/>
      <c r="G63" s="232"/>
      <c r="H63" s="232"/>
      <c r="I63" s="232"/>
      <c r="J63" s="232"/>
      <c r="K63" s="230"/>
    </row>
    <row r="64" spans="2:11" ht="15" customHeight="1" x14ac:dyDescent="0.3">
      <c r="B64" s="228"/>
      <c r="C64" s="235"/>
      <c r="D64" s="238" t="s">
        <v>779</v>
      </c>
      <c r="E64" s="238"/>
      <c r="F64" s="238"/>
      <c r="G64" s="238"/>
      <c r="H64" s="238"/>
      <c r="I64" s="238"/>
      <c r="J64" s="238"/>
      <c r="K64" s="230"/>
    </row>
    <row r="65" spans="2:11" ht="15" customHeight="1" x14ac:dyDescent="0.3">
      <c r="B65" s="228"/>
      <c r="C65" s="235"/>
      <c r="D65" s="232" t="s">
        <v>780</v>
      </c>
      <c r="E65" s="232"/>
      <c r="F65" s="232"/>
      <c r="G65" s="232"/>
      <c r="H65" s="232"/>
      <c r="I65" s="232"/>
      <c r="J65" s="232"/>
      <c r="K65" s="230"/>
    </row>
    <row r="66" spans="2:11" ht="15" customHeight="1" x14ac:dyDescent="0.3">
      <c r="B66" s="228"/>
      <c r="C66" s="235"/>
      <c r="D66" s="232" t="s">
        <v>781</v>
      </c>
      <c r="E66" s="232"/>
      <c r="F66" s="232"/>
      <c r="G66" s="232"/>
      <c r="H66" s="232"/>
      <c r="I66" s="232"/>
      <c r="J66" s="232"/>
      <c r="K66" s="230"/>
    </row>
    <row r="67" spans="2:11" ht="15" customHeight="1" x14ac:dyDescent="0.3">
      <c r="B67" s="228"/>
      <c r="C67" s="235"/>
      <c r="D67" s="232" t="s">
        <v>782</v>
      </c>
      <c r="E67" s="232"/>
      <c r="F67" s="232"/>
      <c r="G67" s="232"/>
      <c r="H67" s="232"/>
      <c r="I67" s="232"/>
      <c r="J67" s="232"/>
      <c r="K67" s="230"/>
    </row>
    <row r="68" spans="2:11" ht="15" customHeight="1" x14ac:dyDescent="0.3">
      <c r="B68" s="228"/>
      <c r="C68" s="235"/>
      <c r="D68" s="232" t="s">
        <v>783</v>
      </c>
      <c r="E68" s="232"/>
      <c r="F68" s="232"/>
      <c r="G68" s="232"/>
      <c r="H68" s="232"/>
      <c r="I68" s="232"/>
      <c r="J68" s="232"/>
      <c r="K68" s="230"/>
    </row>
    <row r="69" spans="2:11" ht="12.75" customHeight="1" x14ac:dyDescent="0.3">
      <c r="B69" s="240"/>
      <c r="C69" s="241"/>
      <c r="D69" s="241"/>
      <c r="E69" s="241"/>
      <c r="F69" s="241"/>
      <c r="G69" s="241"/>
      <c r="H69" s="241"/>
      <c r="I69" s="241"/>
      <c r="J69" s="241"/>
      <c r="K69" s="242"/>
    </row>
    <row r="70" spans="2:11" ht="18.75" customHeight="1" x14ac:dyDescent="0.3">
      <c r="B70" s="243"/>
      <c r="C70" s="243"/>
      <c r="D70" s="243"/>
      <c r="E70" s="243"/>
      <c r="F70" s="243"/>
      <c r="G70" s="243"/>
      <c r="H70" s="243"/>
      <c r="I70" s="243"/>
      <c r="J70" s="243"/>
      <c r="K70" s="243"/>
    </row>
    <row r="71" spans="2:11" ht="18.75" customHeight="1" x14ac:dyDescent="0.3">
      <c r="B71" s="243"/>
      <c r="C71" s="243"/>
      <c r="D71" s="243"/>
      <c r="E71" s="243"/>
      <c r="F71" s="243"/>
      <c r="G71" s="243"/>
      <c r="H71" s="243"/>
      <c r="I71" s="243"/>
      <c r="J71" s="243"/>
      <c r="K71" s="243"/>
    </row>
    <row r="72" spans="2:11" ht="7.5" customHeight="1" x14ac:dyDescent="0.3">
      <c r="B72" s="244"/>
      <c r="C72" s="245"/>
      <c r="D72" s="245"/>
      <c r="E72" s="245"/>
      <c r="F72" s="245"/>
      <c r="G72" s="245"/>
      <c r="H72" s="245"/>
      <c r="I72" s="245"/>
      <c r="J72" s="245"/>
      <c r="K72" s="246"/>
    </row>
    <row r="73" spans="2:11" ht="45" customHeight="1" x14ac:dyDescent="0.3">
      <c r="B73" s="247"/>
      <c r="C73" s="248" t="s">
        <v>719</v>
      </c>
      <c r="D73" s="248"/>
      <c r="E73" s="248"/>
      <c r="F73" s="248"/>
      <c r="G73" s="248"/>
      <c r="H73" s="248"/>
      <c r="I73" s="248"/>
      <c r="J73" s="248"/>
      <c r="K73" s="249"/>
    </row>
    <row r="74" spans="2:11" ht="17.25" customHeight="1" x14ac:dyDescent="0.3">
      <c r="B74" s="247"/>
      <c r="C74" s="250" t="s">
        <v>784</v>
      </c>
      <c r="D74" s="250"/>
      <c r="E74" s="250"/>
      <c r="F74" s="250" t="s">
        <v>785</v>
      </c>
      <c r="G74" s="251"/>
      <c r="H74" s="250" t="s">
        <v>106</v>
      </c>
      <c r="I74" s="250" t="s">
        <v>59</v>
      </c>
      <c r="J74" s="250" t="s">
        <v>786</v>
      </c>
      <c r="K74" s="249"/>
    </row>
    <row r="75" spans="2:11" ht="17.25" customHeight="1" x14ac:dyDescent="0.3">
      <c r="B75" s="247"/>
      <c r="C75" s="252" t="s">
        <v>787</v>
      </c>
      <c r="D75" s="252"/>
      <c r="E75" s="252"/>
      <c r="F75" s="253" t="s">
        <v>788</v>
      </c>
      <c r="G75" s="254"/>
      <c r="H75" s="252"/>
      <c r="I75" s="252"/>
      <c r="J75" s="252" t="s">
        <v>789</v>
      </c>
      <c r="K75" s="249"/>
    </row>
    <row r="76" spans="2:11" ht="5.25" customHeight="1" x14ac:dyDescent="0.3">
      <c r="B76" s="247"/>
      <c r="C76" s="255"/>
      <c r="D76" s="255"/>
      <c r="E76" s="255"/>
      <c r="F76" s="255"/>
      <c r="G76" s="237"/>
      <c r="H76" s="255"/>
      <c r="I76" s="255"/>
      <c r="J76" s="255"/>
      <c r="K76" s="249"/>
    </row>
    <row r="77" spans="2:11" ht="15" customHeight="1" x14ac:dyDescent="0.3">
      <c r="B77" s="247"/>
      <c r="C77" s="237" t="s">
        <v>55</v>
      </c>
      <c r="D77" s="255"/>
      <c r="E77" s="255"/>
      <c r="F77" s="256" t="s">
        <v>790</v>
      </c>
      <c r="G77" s="237"/>
      <c r="H77" s="237" t="s">
        <v>791</v>
      </c>
      <c r="I77" s="237" t="s">
        <v>792</v>
      </c>
      <c r="J77" s="237">
        <v>20</v>
      </c>
      <c r="K77" s="249"/>
    </row>
    <row r="78" spans="2:11" ht="15" customHeight="1" x14ac:dyDescent="0.3">
      <c r="B78" s="247"/>
      <c r="C78" s="237" t="s">
        <v>793</v>
      </c>
      <c r="D78" s="237"/>
      <c r="E78" s="237"/>
      <c r="F78" s="256" t="s">
        <v>790</v>
      </c>
      <c r="G78" s="237"/>
      <c r="H78" s="237" t="s">
        <v>794</v>
      </c>
      <c r="I78" s="237" t="s">
        <v>792</v>
      </c>
      <c r="J78" s="237">
        <v>120</v>
      </c>
      <c r="K78" s="249"/>
    </row>
    <row r="79" spans="2:11" ht="15" customHeight="1" x14ac:dyDescent="0.3">
      <c r="B79" s="257"/>
      <c r="C79" s="237" t="s">
        <v>795</v>
      </c>
      <c r="D79" s="237"/>
      <c r="E79" s="237"/>
      <c r="F79" s="256" t="s">
        <v>796</v>
      </c>
      <c r="G79" s="237"/>
      <c r="H79" s="237" t="s">
        <v>797</v>
      </c>
      <c r="I79" s="237" t="s">
        <v>792</v>
      </c>
      <c r="J79" s="237">
        <v>50</v>
      </c>
      <c r="K79" s="249"/>
    </row>
    <row r="80" spans="2:11" ht="15" customHeight="1" x14ac:dyDescent="0.3">
      <c r="B80" s="257"/>
      <c r="C80" s="237" t="s">
        <v>798</v>
      </c>
      <c r="D80" s="237"/>
      <c r="E80" s="237"/>
      <c r="F80" s="256" t="s">
        <v>790</v>
      </c>
      <c r="G80" s="237"/>
      <c r="H80" s="237" t="s">
        <v>799</v>
      </c>
      <c r="I80" s="237" t="s">
        <v>800</v>
      </c>
      <c r="J80" s="237"/>
      <c r="K80" s="249"/>
    </row>
    <row r="81" spans="2:11" ht="15" customHeight="1" x14ac:dyDescent="0.3">
      <c r="B81" s="257"/>
      <c r="C81" s="237" t="s">
        <v>801</v>
      </c>
      <c r="D81" s="237"/>
      <c r="E81" s="237"/>
      <c r="F81" s="256" t="s">
        <v>796</v>
      </c>
      <c r="G81" s="237"/>
      <c r="H81" s="237" t="s">
        <v>802</v>
      </c>
      <c r="I81" s="237" t="s">
        <v>792</v>
      </c>
      <c r="J81" s="237">
        <v>15</v>
      </c>
      <c r="K81" s="249"/>
    </row>
    <row r="82" spans="2:11" ht="15" customHeight="1" x14ac:dyDescent="0.3">
      <c r="B82" s="257"/>
      <c r="C82" s="237" t="s">
        <v>803</v>
      </c>
      <c r="D82" s="237"/>
      <c r="E82" s="237"/>
      <c r="F82" s="256" t="s">
        <v>796</v>
      </c>
      <c r="G82" s="237"/>
      <c r="H82" s="237" t="s">
        <v>804</v>
      </c>
      <c r="I82" s="237" t="s">
        <v>792</v>
      </c>
      <c r="J82" s="237">
        <v>15</v>
      </c>
      <c r="K82" s="249"/>
    </row>
    <row r="83" spans="2:11" ht="15" customHeight="1" x14ac:dyDescent="0.3">
      <c r="B83" s="257"/>
      <c r="C83" s="237" t="s">
        <v>805</v>
      </c>
      <c r="D83" s="237"/>
      <c r="E83" s="237"/>
      <c r="F83" s="256" t="s">
        <v>796</v>
      </c>
      <c r="G83" s="237"/>
      <c r="H83" s="237" t="s">
        <v>806</v>
      </c>
      <c r="I83" s="237" t="s">
        <v>792</v>
      </c>
      <c r="J83" s="237">
        <v>20</v>
      </c>
      <c r="K83" s="249"/>
    </row>
    <row r="84" spans="2:11" ht="15" customHeight="1" x14ac:dyDescent="0.3">
      <c r="B84" s="257"/>
      <c r="C84" s="237" t="s">
        <v>807</v>
      </c>
      <c r="D84" s="237"/>
      <c r="E84" s="237"/>
      <c r="F84" s="256" t="s">
        <v>796</v>
      </c>
      <c r="G84" s="237"/>
      <c r="H84" s="237" t="s">
        <v>808</v>
      </c>
      <c r="I84" s="237" t="s">
        <v>792</v>
      </c>
      <c r="J84" s="237">
        <v>20</v>
      </c>
      <c r="K84" s="249"/>
    </row>
    <row r="85" spans="2:11" ht="15" customHeight="1" x14ac:dyDescent="0.3">
      <c r="B85" s="257"/>
      <c r="C85" s="237" t="s">
        <v>809</v>
      </c>
      <c r="D85" s="237"/>
      <c r="E85" s="237"/>
      <c r="F85" s="256" t="s">
        <v>796</v>
      </c>
      <c r="G85" s="237"/>
      <c r="H85" s="237" t="s">
        <v>810</v>
      </c>
      <c r="I85" s="237" t="s">
        <v>792</v>
      </c>
      <c r="J85" s="237">
        <v>50</v>
      </c>
      <c r="K85" s="249"/>
    </row>
    <row r="86" spans="2:11" ht="15" customHeight="1" x14ac:dyDescent="0.3">
      <c r="B86" s="257"/>
      <c r="C86" s="237" t="s">
        <v>811</v>
      </c>
      <c r="D86" s="237"/>
      <c r="E86" s="237"/>
      <c r="F86" s="256" t="s">
        <v>796</v>
      </c>
      <c r="G86" s="237"/>
      <c r="H86" s="237" t="s">
        <v>812</v>
      </c>
      <c r="I86" s="237" t="s">
        <v>792</v>
      </c>
      <c r="J86" s="237">
        <v>20</v>
      </c>
      <c r="K86" s="249"/>
    </row>
    <row r="87" spans="2:11" ht="15" customHeight="1" x14ac:dyDescent="0.3">
      <c r="B87" s="257"/>
      <c r="C87" s="237" t="s">
        <v>813</v>
      </c>
      <c r="D87" s="237"/>
      <c r="E87" s="237"/>
      <c r="F87" s="256" t="s">
        <v>796</v>
      </c>
      <c r="G87" s="237"/>
      <c r="H87" s="237" t="s">
        <v>814</v>
      </c>
      <c r="I87" s="237" t="s">
        <v>792</v>
      </c>
      <c r="J87" s="237">
        <v>20</v>
      </c>
      <c r="K87" s="249"/>
    </row>
    <row r="88" spans="2:11" ht="15" customHeight="1" x14ac:dyDescent="0.3">
      <c r="B88" s="257"/>
      <c r="C88" s="237" t="s">
        <v>815</v>
      </c>
      <c r="D88" s="237"/>
      <c r="E88" s="237"/>
      <c r="F88" s="256" t="s">
        <v>796</v>
      </c>
      <c r="G88" s="237"/>
      <c r="H88" s="237" t="s">
        <v>816</v>
      </c>
      <c r="I88" s="237" t="s">
        <v>792</v>
      </c>
      <c r="J88" s="237">
        <v>50</v>
      </c>
      <c r="K88" s="249"/>
    </row>
    <row r="89" spans="2:11" ht="15" customHeight="1" x14ac:dyDescent="0.3">
      <c r="B89" s="257"/>
      <c r="C89" s="237" t="s">
        <v>817</v>
      </c>
      <c r="D89" s="237"/>
      <c r="E89" s="237"/>
      <c r="F89" s="256" t="s">
        <v>796</v>
      </c>
      <c r="G89" s="237"/>
      <c r="H89" s="237" t="s">
        <v>817</v>
      </c>
      <c r="I89" s="237" t="s">
        <v>792</v>
      </c>
      <c r="J89" s="237">
        <v>50</v>
      </c>
      <c r="K89" s="249"/>
    </row>
    <row r="90" spans="2:11" ht="15" customHeight="1" x14ac:dyDescent="0.3">
      <c r="B90" s="257"/>
      <c r="C90" s="237" t="s">
        <v>111</v>
      </c>
      <c r="D90" s="237"/>
      <c r="E90" s="237"/>
      <c r="F90" s="256" t="s">
        <v>796</v>
      </c>
      <c r="G90" s="237"/>
      <c r="H90" s="237" t="s">
        <v>818</v>
      </c>
      <c r="I90" s="237" t="s">
        <v>792</v>
      </c>
      <c r="J90" s="237">
        <v>255</v>
      </c>
      <c r="K90" s="249"/>
    </row>
    <row r="91" spans="2:11" ht="15" customHeight="1" x14ac:dyDescent="0.3">
      <c r="B91" s="257"/>
      <c r="C91" s="237" t="s">
        <v>819</v>
      </c>
      <c r="D91" s="237"/>
      <c r="E91" s="237"/>
      <c r="F91" s="256" t="s">
        <v>790</v>
      </c>
      <c r="G91" s="237"/>
      <c r="H91" s="237" t="s">
        <v>820</v>
      </c>
      <c r="I91" s="237" t="s">
        <v>821</v>
      </c>
      <c r="J91" s="237"/>
      <c r="K91" s="249"/>
    </row>
    <row r="92" spans="2:11" ht="15" customHeight="1" x14ac:dyDescent="0.3">
      <c r="B92" s="257"/>
      <c r="C92" s="237" t="s">
        <v>822</v>
      </c>
      <c r="D92" s="237"/>
      <c r="E92" s="237"/>
      <c r="F92" s="256" t="s">
        <v>790</v>
      </c>
      <c r="G92" s="237"/>
      <c r="H92" s="237" t="s">
        <v>823</v>
      </c>
      <c r="I92" s="237" t="s">
        <v>824</v>
      </c>
      <c r="J92" s="237"/>
      <c r="K92" s="249"/>
    </row>
    <row r="93" spans="2:11" ht="15" customHeight="1" x14ac:dyDescent="0.3">
      <c r="B93" s="257"/>
      <c r="C93" s="237" t="s">
        <v>825</v>
      </c>
      <c r="D93" s="237"/>
      <c r="E93" s="237"/>
      <c r="F93" s="256" t="s">
        <v>790</v>
      </c>
      <c r="G93" s="237"/>
      <c r="H93" s="237" t="s">
        <v>825</v>
      </c>
      <c r="I93" s="237" t="s">
        <v>824</v>
      </c>
      <c r="J93" s="237"/>
      <c r="K93" s="249"/>
    </row>
    <row r="94" spans="2:11" ht="15" customHeight="1" x14ac:dyDescent="0.3">
      <c r="B94" s="257"/>
      <c r="C94" s="237" t="s">
        <v>40</v>
      </c>
      <c r="D94" s="237"/>
      <c r="E94" s="237"/>
      <c r="F94" s="256" t="s">
        <v>790</v>
      </c>
      <c r="G94" s="237"/>
      <c r="H94" s="237" t="s">
        <v>826</v>
      </c>
      <c r="I94" s="237" t="s">
        <v>824</v>
      </c>
      <c r="J94" s="237"/>
      <c r="K94" s="249"/>
    </row>
    <row r="95" spans="2:11" ht="15" customHeight="1" x14ac:dyDescent="0.3">
      <c r="B95" s="257"/>
      <c r="C95" s="237" t="s">
        <v>50</v>
      </c>
      <c r="D95" s="237"/>
      <c r="E95" s="237"/>
      <c r="F95" s="256" t="s">
        <v>790</v>
      </c>
      <c r="G95" s="237"/>
      <c r="H95" s="237" t="s">
        <v>827</v>
      </c>
      <c r="I95" s="237" t="s">
        <v>824</v>
      </c>
      <c r="J95" s="237"/>
      <c r="K95" s="249"/>
    </row>
    <row r="96" spans="2:11" ht="15" customHeight="1" x14ac:dyDescent="0.3">
      <c r="B96" s="258"/>
      <c r="C96" s="259"/>
      <c r="D96" s="259"/>
      <c r="E96" s="259"/>
      <c r="F96" s="259"/>
      <c r="G96" s="259"/>
      <c r="H96" s="259"/>
      <c r="I96" s="259"/>
      <c r="J96" s="259"/>
      <c r="K96" s="260"/>
    </row>
    <row r="97" spans="2:11" ht="18.75" customHeight="1" x14ac:dyDescent="0.3">
      <c r="B97" s="261"/>
      <c r="C97" s="262"/>
      <c r="D97" s="262"/>
      <c r="E97" s="262"/>
      <c r="F97" s="262"/>
      <c r="G97" s="262"/>
      <c r="H97" s="262"/>
      <c r="I97" s="262"/>
      <c r="J97" s="262"/>
      <c r="K97" s="261"/>
    </row>
    <row r="98" spans="2:11" ht="18.75" customHeight="1" x14ac:dyDescent="0.3">
      <c r="B98" s="243"/>
      <c r="C98" s="243"/>
      <c r="D98" s="243"/>
      <c r="E98" s="243"/>
      <c r="F98" s="243"/>
      <c r="G98" s="243"/>
      <c r="H98" s="243"/>
      <c r="I98" s="243"/>
      <c r="J98" s="243"/>
      <c r="K98" s="243"/>
    </row>
    <row r="99" spans="2:11" ht="7.5" customHeight="1" x14ac:dyDescent="0.3">
      <c r="B99" s="244"/>
      <c r="C99" s="245"/>
      <c r="D99" s="245"/>
      <c r="E99" s="245"/>
      <c r="F99" s="245"/>
      <c r="G99" s="245"/>
      <c r="H99" s="245"/>
      <c r="I99" s="245"/>
      <c r="J99" s="245"/>
      <c r="K99" s="246"/>
    </row>
    <row r="100" spans="2:11" ht="45" customHeight="1" x14ac:dyDescent="0.3">
      <c r="B100" s="247"/>
      <c r="C100" s="248" t="s">
        <v>828</v>
      </c>
      <c r="D100" s="248"/>
      <c r="E100" s="248"/>
      <c r="F100" s="248"/>
      <c r="G100" s="248"/>
      <c r="H100" s="248"/>
      <c r="I100" s="248"/>
      <c r="J100" s="248"/>
      <c r="K100" s="249"/>
    </row>
    <row r="101" spans="2:11" ht="17.25" customHeight="1" x14ac:dyDescent="0.3">
      <c r="B101" s="247"/>
      <c r="C101" s="250" t="s">
        <v>784</v>
      </c>
      <c r="D101" s="250"/>
      <c r="E101" s="250"/>
      <c r="F101" s="250" t="s">
        <v>785</v>
      </c>
      <c r="G101" s="251"/>
      <c r="H101" s="250" t="s">
        <v>106</v>
      </c>
      <c r="I101" s="250" t="s">
        <v>59</v>
      </c>
      <c r="J101" s="250" t="s">
        <v>786</v>
      </c>
      <c r="K101" s="249"/>
    </row>
    <row r="102" spans="2:11" ht="17.25" customHeight="1" x14ac:dyDescent="0.3">
      <c r="B102" s="247"/>
      <c r="C102" s="252" t="s">
        <v>787</v>
      </c>
      <c r="D102" s="252"/>
      <c r="E102" s="252"/>
      <c r="F102" s="253" t="s">
        <v>788</v>
      </c>
      <c r="G102" s="254"/>
      <c r="H102" s="252"/>
      <c r="I102" s="252"/>
      <c r="J102" s="252" t="s">
        <v>789</v>
      </c>
      <c r="K102" s="249"/>
    </row>
    <row r="103" spans="2:11" ht="5.25" customHeight="1" x14ac:dyDescent="0.3">
      <c r="B103" s="247"/>
      <c r="C103" s="250"/>
      <c r="D103" s="250"/>
      <c r="E103" s="250"/>
      <c r="F103" s="250"/>
      <c r="G103" s="251"/>
      <c r="H103" s="250"/>
      <c r="I103" s="250"/>
      <c r="J103" s="250"/>
      <c r="K103" s="249"/>
    </row>
    <row r="104" spans="2:11" ht="15" customHeight="1" x14ac:dyDescent="0.3">
      <c r="B104" s="247"/>
      <c r="C104" s="237" t="s">
        <v>55</v>
      </c>
      <c r="D104" s="255"/>
      <c r="E104" s="255"/>
      <c r="F104" s="256" t="s">
        <v>790</v>
      </c>
      <c r="G104" s="251"/>
      <c r="H104" s="237" t="s">
        <v>829</v>
      </c>
      <c r="I104" s="237" t="s">
        <v>792</v>
      </c>
      <c r="J104" s="237">
        <v>20</v>
      </c>
      <c r="K104" s="249"/>
    </row>
    <row r="105" spans="2:11" ht="15" customHeight="1" x14ac:dyDescent="0.3">
      <c r="B105" s="247"/>
      <c r="C105" s="237" t="s">
        <v>793</v>
      </c>
      <c r="D105" s="237"/>
      <c r="E105" s="237"/>
      <c r="F105" s="256" t="s">
        <v>790</v>
      </c>
      <c r="G105" s="237"/>
      <c r="H105" s="237" t="s">
        <v>829</v>
      </c>
      <c r="I105" s="237" t="s">
        <v>792</v>
      </c>
      <c r="J105" s="237">
        <v>120</v>
      </c>
      <c r="K105" s="249"/>
    </row>
    <row r="106" spans="2:11" ht="15" customHeight="1" x14ac:dyDescent="0.3">
      <c r="B106" s="257"/>
      <c r="C106" s="237" t="s">
        <v>795</v>
      </c>
      <c r="D106" s="237"/>
      <c r="E106" s="237"/>
      <c r="F106" s="256" t="s">
        <v>796</v>
      </c>
      <c r="G106" s="237"/>
      <c r="H106" s="237" t="s">
        <v>829</v>
      </c>
      <c r="I106" s="237" t="s">
        <v>792</v>
      </c>
      <c r="J106" s="237">
        <v>50</v>
      </c>
      <c r="K106" s="249"/>
    </row>
    <row r="107" spans="2:11" ht="15" customHeight="1" x14ac:dyDescent="0.3">
      <c r="B107" s="257"/>
      <c r="C107" s="237" t="s">
        <v>798</v>
      </c>
      <c r="D107" s="237"/>
      <c r="E107" s="237"/>
      <c r="F107" s="256" t="s">
        <v>790</v>
      </c>
      <c r="G107" s="237"/>
      <c r="H107" s="237" t="s">
        <v>829</v>
      </c>
      <c r="I107" s="237" t="s">
        <v>800</v>
      </c>
      <c r="J107" s="237"/>
      <c r="K107" s="249"/>
    </row>
    <row r="108" spans="2:11" ht="15" customHeight="1" x14ac:dyDescent="0.3">
      <c r="B108" s="257"/>
      <c r="C108" s="237" t="s">
        <v>809</v>
      </c>
      <c r="D108" s="237"/>
      <c r="E108" s="237"/>
      <c r="F108" s="256" t="s">
        <v>796</v>
      </c>
      <c r="G108" s="237"/>
      <c r="H108" s="237" t="s">
        <v>829</v>
      </c>
      <c r="I108" s="237" t="s">
        <v>792</v>
      </c>
      <c r="J108" s="237">
        <v>50</v>
      </c>
      <c r="K108" s="249"/>
    </row>
    <row r="109" spans="2:11" ht="15" customHeight="1" x14ac:dyDescent="0.3">
      <c r="B109" s="257"/>
      <c r="C109" s="237" t="s">
        <v>817</v>
      </c>
      <c r="D109" s="237"/>
      <c r="E109" s="237"/>
      <c r="F109" s="256" t="s">
        <v>796</v>
      </c>
      <c r="G109" s="237"/>
      <c r="H109" s="237" t="s">
        <v>829</v>
      </c>
      <c r="I109" s="237" t="s">
        <v>792</v>
      </c>
      <c r="J109" s="237">
        <v>50</v>
      </c>
      <c r="K109" s="249"/>
    </row>
    <row r="110" spans="2:11" ht="15" customHeight="1" x14ac:dyDescent="0.3">
      <c r="B110" s="257"/>
      <c r="C110" s="237" t="s">
        <v>815</v>
      </c>
      <c r="D110" s="237"/>
      <c r="E110" s="237"/>
      <c r="F110" s="256" t="s">
        <v>796</v>
      </c>
      <c r="G110" s="237"/>
      <c r="H110" s="237" t="s">
        <v>829</v>
      </c>
      <c r="I110" s="237" t="s">
        <v>792</v>
      </c>
      <c r="J110" s="237">
        <v>50</v>
      </c>
      <c r="K110" s="249"/>
    </row>
    <row r="111" spans="2:11" ht="15" customHeight="1" x14ac:dyDescent="0.3">
      <c r="B111" s="257"/>
      <c r="C111" s="237" t="s">
        <v>55</v>
      </c>
      <c r="D111" s="237"/>
      <c r="E111" s="237"/>
      <c r="F111" s="256" t="s">
        <v>790</v>
      </c>
      <c r="G111" s="237"/>
      <c r="H111" s="237" t="s">
        <v>830</v>
      </c>
      <c r="I111" s="237" t="s">
        <v>792</v>
      </c>
      <c r="J111" s="237">
        <v>20</v>
      </c>
      <c r="K111" s="249"/>
    </row>
    <row r="112" spans="2:11" ht="15" customHeight="1" x14ac:dyDescent="0.3">
      <c r="B112" s="257"/>
      <c r="C112" s="237" t="s">
        <v>831</v>
      </c>
      <c r="D112" s="237"/>
      <c r="E112" s="237"/>
      <c r="F112" s="256" t="s">
        <v>790</v>
      </c>
      <c r="G112" s="237"/>
      <c r="H112" s="237" t="s">
        <v>832</v>
      </c>
      <c r="I112" s="237" t="s">
        <v>792</v>
      </c>
      <c r="J112" s="237">
        <v>120</v>
      </c>
      <c r="K112" s="249"/>
    </row>
    <row r="113" spans="2:11" ht="15" customHeight="1" x14ac:dyDescent="0.3">
      <c r="B113" s="257"/>
      <c r="C113" s="237" t="s">
        <v>40</v>
      </c>
      <c r="D113" s="237"/>
      <c r="E113" s="237"/>
      <c r="F113" s="256" t="s">
        <v>790</v>
      </c>
      <c r="G113" s="237"/>
      <c r="H113" s="237" t="s">
        <v>833</v>
      </c>
      <c r="I113" s="237" t="s">
        <v>824</v>
      </c>
      <c r="J113" s="237"/>
      <c r="K113" s="249"/>
    </row>
    <row r="114" spans="2:11" ht="15" customHeight="1" x14ac:dyDescent="0.3">
      <c r="B114" s="257"/>
      <c r="C114" s="237" t="s">
        <v>50</v>
      </c>
      <c r="D114" s="237"/>
      <c r="E114" s="237"/>
      <c r="F114" s="256" t="s">
        <v>790</v>
      </c>
      <c r="G114" s="237"/>
      <c r="H114" s="237" t="s">
        <v>834</v>
      </c>
      <c r="I114" s="237" t="s">
        <v>824</v>
      </c>
      <c r="J114" s="237"/>
      <c r="K114" s="249"/>
    </row>
    <row r="115" spans="2:11" ht="15" customHeight="1" x14ac:dyDescent="0.3">
      <c r="B115" s="257"/>
      <c r="C115" s="237" t="s">
        <v>59</v>
      </c>
      <c r="D115" s="237"/>
      <c r="E115" s="237"/>
      <c r="F115" s="256" t="s">
        <v>790</v>
      </c>
      <c r="G115" s="237"/>
      <c r="H115" s="237" t="s">
        <v>835</v>
      </c>
      <c r="I115" s="237" t="s">
        <v>836</v>
      </c>
      <c r="J115" s="237"/>
      <c r="K115" s="249"/>
    </row>
    <row r="116" spans="2:11" ht="15" customHeight="1" x14ac:dyDescent="0.3">
      <c r="B116" s="258"/>
      <c r="C116" s="263"/>
      <c r="D116" s="263"/>
      <c r="E116" s="263"/>
      <c r="F116" s="263"/>
      <c r="G116" s="263"/>
      <c r="H116" s="263"/>
      <c r="I116" s="263"/>
      <c r="J116" s="263"/>
      <c r="K116" s="260"/>
    </row>
    <row r="117" spans="2:11" ht="18.75" customHeight="1" x14ac:dyDescent="0.3">
      <c r="B117" s="264"/>
      <c r="C117" s="234"/>
      <c r="D117" s="234"/>
      <c r="E117" s="234"/>
      <c r="F117" s="265"/>
      <c r="G117" s="234"/>
      <c r="H117" s="234"/>
      <c r="I117" s="234"/>
      <c r="J117" s="234"/>
      <c r="K117" s="264"/>
    </row>
    <row r="118" spans="2:11" ht="18.75" customHeight="1" x14ac:dyDescent="0.3">
      <c r="B118" s="243"/>
      <c r="C118" s="243"/>
      <c r="D118" s="243"/>
      <c r="E118" s="243"/>
      <c r="F118" s="243"/>
      <c r="G118" s="243"/>
      <c r="H118" s="243"/>
      <c r="I118" s="243"/>
      <c r="J118" s="243"/>
      <c r="K118" s="243"/>
    </row>
    <row r="119" spans="2:11" ht="7.5" customHeight="1" x14ac:dyDescent="0.3">
      <c r="B119" s="266"/>
      <c r="C119" s="267"/>
      <c r="D119" s="267"/>
      <c r="E119" s="267"/>
      <c r="F119" s="267"/>
      <c r="G119" s="267"/>
      <c r="H119" s="267"/>
      <c r="I119" s="267"/>
      <c r="J119" s="267"/>
      <c r="K119" s="268"/>
    </row>
    <row r="120" spans="2:11" ht="45" customHeight="1" x14ac:dyDescent="0.3">
      <c r="B120" s="269"/>
      <c r="C120" s="225" t="s">
        <v>837</v>
      </c>
      <c r="D120" s="225"/>
      <c r="E120" s="225"/>
      <c r="F120" s="225"/>
      <c r="G120" s="225"/>
      <c r="H120" s="225"/>
      <c r="I120" s="225"/>
      <c r="J120" s="225"/>
      <c r="K120" s="270"/>
    </row>
    <row r="121" spans="2:11" ht="17.25" customHeight="1" x14ac:dyDescent="0.3">
      <c r="B121" s="271"/>
      <c r="C121" s="250" t="s">
        <v>784</v>
      </c>
      <c r="D121" s="250"/>
      <c r="E121" s="250"/>
      <c r="F121" s="250" t="s">
        <v>785</v>
      </c>
      <c r="G121" s="251"/>
      <c r="H121" s="250" t="s">
        <v>106</v>
      </c>
      <c r="I121" s="250" t="s">
        <v>59</v>
      </c>
      <c r="J121" s="250" t="s">
        <v>786</v>
      </c>
      <c r="K121" s="272"/>
    </row>
    <row r="122" spans="2:11" ht="17.25" customHeight="1" x14ac:dyDescent="0.3">
      <c r="B122" s="271"/>
      <c r="C122" s="252" t="s">
        <v>787</v>
      </c>
      <c r="D122" s="252"/>
      <c r="E122" s="252"/>
      <c r="F122" s="253" t="s">
        <v>788</v>
      </c>
      <c r="G122" s="254"/>
      <c r="H122" s="252"/>
      <c r="I122" s="252"/>
      <c r="J122" s="252" t="s">
        <v>789</v>
      </c>
      <c r="K122" s="272"/>
    </row>
    <row r="123" spans="2:11" ht="5.25" customHeight="1" x14ac:dyDescent="0.3">
      <c r="B123" s="273"/>
      <c r="C123" s="255"/>
      <c r="D123" s="255"/>
      <c r="E123" s="255"/>
      <c r="F123" s="255"/>
      <c r="G123" s="237"/>
      <c r="H123" s="255"/>
      <c r="I123" s="255"/>
      <c r="J123" s="255"/>
      <c r="K123" s="274"/>
    </row>
    <row r="124" spans="2:11" ht="15" customHeight="1" x14ac:dyDescent="0.3">
      <c r="B124" s="273"/>
      <c r="C124" s="237" t="s">
        <v>793</v>
      </c>
      <c r="D124" s="255"/>
      <c r="E124" s="255"/>
      <c r="F124" s="256" t="s">
        <v>790</v>
      </c>
      <c r="G124" s="237"/>
      <c r="H124" s="237" t="s">
        <v>829</v>
      </c>
      <c r="I124" s="237" t="s">
        <v>792</v>
      </c>
      <c r="J124" s="237">
        <v>120</v>
      </c>
      <c r="K124" s="275"/>
    </row>
    <row r="125" spans="2:11" ht="15" customHeight="1" x14ac:dyDescent="0.3">
      <c r="B125" s="273"/>
      <c r="C125" s="237" t="s">
        <v>838</v>
      </c>
      <c r="D125" s="237"/>
      <c r="E125" s="237"/>
      <c r="F125" s="256" t="s">
        <v>790</v>
      </c>
      <c r="G125" s="237"/>
      <c r="H125" s="237" t="s">
        <v>839</v>
      </c>
      <c r="I125" s="237" t="s">
        <v>792</v>
      </c>
      <c r="J125" s="237" t="s">
        <v>840</v>
      </c>
      <c r="K125" s="275"/>
    </row>
    <row r="126" spans="2:11" ht="15" customHeight="1" x14ac:dyDescent="0.3">
      <c r="B126" s="273"/>
      <c r="C126" s="237" t="s">
        <v>739</v>
      </c>
      <c r="D126" s="237"/>
      <c r="E126" s="237"/>
      <c r="F126" s="256" t="s">
        <v>790</v>
      </c>
      <c r="G126" s="237"/>
      <c r="H126" s="237" t="s">
        <v>841</v>
      </c>
      <c r="I126" s="237" t="s">
        <v>792</v>
      </c>
      <c r="J126" s="237" t="s">
        <v>840</v>
      </c>
      <c r="K126" s="275"/>
    </row>
    <row r="127" spans="2:11" ht="15" customHeight="1" x14ac:dyDescent="0.3">
      <c r="B127" s="273"/>
      <c r="C127" s="237" t="s">
        <v>801</v>
      </c>
      <c r="D127" s="237"/>
      <c r="E127" s="237"/>
      <c r="F127" s="256" t="s">
        <v>796</v>
      </c>
      <c r="G127" s="237"/>
      <c r="H127" s="237" t="s">
        <v>802</v>
      </c>
      <c r="I127" s="237" t="s">
        <v>792</v>
      </c>
      <c r="J127" s="237">
        <v>15</v>
      </c>
      <c r="K127" s="275"/>
    </row>
    <row r="128" spans="2:11" ht="15" customHeight="1" x14ac:dyDescent="0.3">
      <c r="B128" s="273"/>
      <c r="C128" s="237" t="s">
        <v>803</v>
      </c>
      <c r="D128" s="237"/>
      <c r="E128" s="237"/>
      <c r="F128" s="256" t="s">
        <v>796</v>
      </c>
      <c r="G128" s="237"/>
      <c r="H128" s="237" t="s">
        <v>804</v>
      </c>
      <c r="I128" s="237" t="s">
        <v>792</v>
      </c>
      <c r="J128" s="237">
        <v>15</v>
      </c>
      <c r="K128" s="275"/>
    </row>
    <row r="129" spans="2:11" ht="15" customHeight="1" x14ac:dyDescent="0.3">
      <c r="B129" s="273"/>
      <c r="C129" s="237" t="s">
        <v>805</v>
      </c>
      <c r="D129" s="237"/>
      <c r="E129" s="237"/>
      <c r="F129" s="256" t="s">
        <v>796</v>
      </c>
      <c r="G129" s="237"/>
      <c r="H129" s="237" t="s">
        <v>806</v>
      </c>
      <c r="I129" s="237" t="s">
        <v>792</v>
      </c>
      <c r="J129" s="237">
        <v>20</v>
      </c>
      <c r="K129" s="275"/>
    </row>
    <row r="130" spans="2:11" ht="15" customHeight="1" x14ac:dyDescent="0.3">
      <c r="B130" s="273"/>
      <c r="C130" s="237" t="s">
        <v>807</v>
      </c>
      <c r="D130" s="237"/>
      <c r="E130" s="237"/>
      <c r="F130" s="256" t="s">
        <v>796</v>
      </c>
      <c r="G130" s="237"/>
      <c r="H130" s="237" t="s">
        <v>808</v>
      </c>
      <c r="I130" s="237" t="s">
        <v>792</v>
      </c>
      <c r="J130" s="237">
        <v>20</v>
      </c>
      <c r="K130" s="275"/>
    </row>
    <row r="131" spans="2:11" ht="15" customHeight="1" x14ac:dyDescent="0.3">
      <c r="B131" s="273"/>
      <c r="C131" s="237" t="s">
        <v>795</v>
      </c>
      <c r="D131" s="237"/>
      <c r="E131" s="237"/>
      <c r="F131" s="256" t="s">
        <v>796</v>
      </c>
      <c r="G131" s="237"/>
      <c r="H131" s="237" t="s">
        <v>829</v>
      </c>
      <c r="I131" s="237" t="s">
        <v>792</v>
      </c>
      <c r="J131" s="237">
        <v>50</v>
      </c>
      <c r="K131" s="275"/>
    </row>
    <row r="132" spans="2:11" ht="15" customHeight="1" x14ac:dyDescent="0.3">
      <c r="B132" s="273"/>
      <c r="C132" s="237" t="s">
        <v>809</v>
      </c>
      <c r="D132" s="237"/>
      <c r="E132" s="237"/>
      <c r="F132" s="256" t="s">
        <v>796</v>
      </c>
      <c r="G132" s="237"/>
      <c r="H132" s="237" t="s">
        <v>829</v>
      </c>
      <c r="I132" s="237" t="s">
        <v>792</v>
      </c>
      <c r="J132" s="237">
        <v>50</v>
      </c>
      <c r="K132" s="275"/>
    </row>
    <row r="133" spans="2:11" ht="15" customHeight="1" x14ac:dyDescent="0.3">
      <c r="B133" s="273"/>
      <c r="C133" s="237" t="s">
        <v>815</v>
      </c>
      <c r="D133" s="237"/>
      <c r="E133" s="237"/>
      <c r="F133" s="256" t="s">
        <v>796</v>
      </c>
      <c r="G133" s="237"/>
      <c r="H133" s="237" t="s">
        <v>829</v>
      </c>
      <c r="I133" s="237" t="s">
        <v>792</v>
      </c>
      <c r="J133" s="237">
        <v>50</v>
      </c>
      <c r="K133" s="275"/>
    </row>
    <row r="134" spans="2:11" ht="15" customHeight="1" x14ac:dyDescent="0.3">
      <c r="B134" s="273"/>
      <c r="C134" s="237" t="s">
        <v>817</v>
      </c>
      <c r="D134" s="237"/>
      <c r="E134" s="237"/>
      <c r="F134" s="256" t="s">
        <v>796</v>
      </c>
      <c r="G134" s="237"/>
      <c r="H134" s="237" t="s">
        <v>829</v>
      </c>
      <c r="I134" s="237" t="s">
        <v>792</v>
      </c>
      <c r="J134" s="237">
        <v>50</v>
      </c>
      <c r="K134" s="275"/>
    </row>
    <row r="135" spans="2:11" ht="15" customHeight="1" x14ac:dyDescent="0.3">
      <c r="B135" s="273"/>
      <c r="C135" s="237" t="s">
        <v>111</v>
      </c>
      <c r="D135" s="237"/>
      <c r="E135" s="237"/>
      <c r="F135" s="256" t="s">
        <v>796</v>
      </c>
      <c r="G135" s="237"/>
      <c r="H135" s="237" t="s">
        <v>842</v>
      </c>
      <c r="I135" s="237" t="s">
        <v>792</v>
      </c>
      <c r="J135" s="237">
        <v>255</v>
      </c>
      <c r="K135" s="275"/>
    </row>
    <row r="136" spans="2:11" ht="15" customHeight="1" x14ac:dyDescent="0.3">
      <c r="B136" s="273"/>
      <c r="C136" s="237" t="s">
        <v>819</v>
      </c>
      <c r="D136" s="237"/>
      <c r="E136" s="237"/>
      <c r="F136" s="256" t="s">
        <v>790</v>
      </c>
      <c r="G136" s="237"/>
      <c r="H136" s="237" t="s">
        <v>843</v>
      </c>
      <c r="I136" s="237" t="s">
        <v>821</v>
      </c>
      <c r="J136" s="237"/>
      <c r="K136" s="275"/>
    </row>
    <row r="137" spans="2:11" ht="15" customHeight="1" x14ac:dyDescent="0.3">
      <c r="B137" s="273"/>
      <c r="C137" s="237" t="s">
        <v>822</v>
      </c>
      <c r="D137" s="237"/>
      <c r="E137" s="237"/>
      <c r="F137" s="256" t="s">
        <v>790</v>
      </c>
      <c r="G137" s="237"/>
      <c r="H137" s="237" t="s">
        <v>844</v>
      </c>
      <c r="I137" s="237" t="s">
        <v>824</v>
      </c>
      <c r="J137" s="237"/>
      <c r="K137" s="275"/>
    </row>
    <row r="138" spans="2:11" ht="15" customHeight="1" x14ac:dyDescent="0.3">
      <c r="B138" s="273"/>
      <c r="C138" s="237" t="s">
        <v>825</v>
      </c>
      <c r="D138" s="237"/>
      <c r="E138" s="237"/>
      <c r="F138" s="256" t="s">
        <v>790</v>
      </c>
      <c r="G138" s="237"/>
      <c r="H138" s="237" t="s">
        <v>825</v>
      </c>
      <c r="I138" s="237" t="s">
        <v>824</v>
      </c>
      <c r="J138" s="237"/>
      <c r="K138" s="275"/>
    </row>
    <row r="139" spans="2:11" ht="15" customHeight="1" x14ac:dyDescent="0.3">
      <c r="B139" s="273"/>
      <c r="C139" s="237" t="s">
        <v>40</v>
      </c>
      <c r="D139" s="237"/>
      <c r="E139" s="237"/>
      <c r="F139" s="256" t="s">
        <v>790</v>
      </c>
      <c r="G139" s="237"/>
      <c r="H139" s="237" t="s">
        <v>845</v>
      </c>
      <c r="I139" s="237" t="s">
        <v>824</v>
      </c>
      <c r="J139" s="237"/>
      <c r="K139" s="275"/>
    </row>
    <row r="140" spans="2:11" ht="15" customHeight="1" x14ac:dyDescent="0.3">
      <c r="B140" s="273"/>
      <c r="C140" s="237" t="s">
        <v>846</v>
      </c>
      <c r="D140" s="237"/>
      <c r="E140" s="237"/>
      <c r="F140" s="256" t="s">
        <v>790</v>
      </c>
      <c r="G140" s="237"/>
      <c r="H140" s="237" t="s">
        <v>847</v>
      </c>
      <c r="I140" s="237" t="s">
        <v>824</v>
      </c>
      <c r="J140" s="237"/>
      <c r="K140" s="275"/>
    </row>
    <row r="141" spans="2:11" ht="15" customHeight="1" x14ac:dyDescent="0.3">
      <c r="B141" s="276"/>
      <c r="C141" s="277"/>
      <c r="D141" s="277"/>
      <c r="E141" s="277"/>
      <c r="F141" s="277"/>
      <c r="G141" s="277"/>
      <c r="H141" s="277"/>
      <c r="I141" s="277"/>
      <c r="J141" s="277"/>
      <c r="K141" s="278"/>
    </row>
    <row r="142" spans="2:11" ht="18.75" customHeight="1" x14ac:dyDescent="0.3">
      <c r="B142" s="234"/>
      <c r="C142" s="234"/>
      <c r="D142" s="234"/>
      <c r="E142" s="234"/>
      <c r="F142" s="265"/>
      <c r="G142" s="234"/>
      <c r="H142" s="234"/>
      <c r="I142" s="234"/>
      <c r="J142" s="234"/>
      <c r="K142" s="234"/>
    </row>
    <row r="143" spans="2:11" ht="18.75" customHeight="1" x14ac:dyDescent="0.3">
      <c r="B143" s="243"/>
      <c r="C143" s="243"/>
      <c r="D143" s="243"/>
      <c r="E143" s="243"/>
      <c r="F143" s="243"/>
      <c r="G143" s="243"/>
      <c r="H143" s="243"/>
      <c r="I143" s="243"/>
      <c r="J143" s="243"/>
      <c r="K143" s="243"/>
    </row>
    <row r="144" spans="2:11" ht="7.5" customHeight="1" x14ac:dyDescent="0.3">
      <c r="B144" s="244"/>
      <c r="C144" s="245"/>
      <c r="D144" s="245"/>
      <c r="E144" s="245"/>
      <c r="F144" s="245"/>
      <c r="G144" s="245"/>
      <c r="H144" s="245"/>
      <c r="I144" s="245"/>
      <c r="J144" s="245"/>
      <c r="K144" s="246"/>
    </row>
    <row r="145" spans="2:11" ht="45" customHeight="1" x14ac:dyDescent="0.3">
      <c r="B145" s="247"/>
      <c r="C145" s="248" t="s">
        <v>848</v>
      </c>
      <c r="D145" s="248"/>
      <c r="E145" s="248"/>
      <c r="F145" s="248"/>
      <c r="G145" s="248"/>
      <c r="H145" s="248"/>
      <c r="I145" s="248"/>
      <c r="J145" s="248"/>
      <c r="K145" s="249"/>
    </row>
    <row r="146" spans="2:11" ht="17.25" customHeight="1" x14ac:dyDescent="0.3">
      <c r="B146" s="247"/>
      <c r="C146" s="250" t="s">
        <v>784</v>
      </c>
      <c r="D146" s="250"/>
      <c r="E146" s="250"/>
      <c r="F146" s="250" t="s">
        <v>785</v>
      </c>
      <c r="G146" s="251"/>
      <c r="H146" s="250" t="s">
        <v>106</v>
      </c>
      <c r="I146" s="250" t="s">
        <v>59</v>
      </c>
      <c r="J146" s="250" t="s">
        <v>786</v>
      </c>
      <c r="K146" s="249"/>
    </row>
    <row r="147" spans="2:11" ht="17.25" customHeight="1" x14ac:dyDescent="0.3">
      <c r="B147" s="247"/>
      <c r="C147" s="252" t="s">
        <v>787</v>
      </c>
      <c r="D147" s="252"/>
      <c r="E147" s="252"/>
      <c r="F147" s="253" t="s">
        <v>788</v>
      </c>
      <c r="G147" s="254"/>
      <c r="H147" s="252"/>
      <c r="I147" s="252"/>
      <c r="J147" s="252" t="s">
        <v>789</v>
      </c>
      <c r="K147" s="249"/>
    </row>
    <row r="148" spans="2:11" ht="5.25" customHeight="1" x14ac:dyDescent="0.3">
      <c r="B148" s="257"/>
      <c r="C148" s="255"/>
      <c r="D148" s="255"/>
      <c r="E148" s="255"/>
      <c r="F148" s="255"/>
      <c r="G148" s="237"/>
      <c r="H148" s="255"/>
      <c r="I148" s="255"/>
      <c r="J148" s="255"/>
      <c r="K148" s="275"/>
    </row>
    <row r="149" spans="2:11" ht="15" customHeight="1" x14ac:dyDescent="0.3">
      <c r="B149" s="257"/>
      <c r="C149" s="279" t="s">
        <v>793</v>
      </c>
      <c r="D149" s="237"/>
      <c r="E149" s="237"/>
      <c r="F149" s="280" t="s">
        <v>790</v>
      </c>
      <c r="G149" s="237"/>
      <c r="H149" s="279" t="s">
        <v>829</v>
      </c>
      <c r="I149" s="279" t="s">
        <v>792</v>
      </c>
      <c r="J149" s="279">
        <v>120</v>
      </c>
      <c r="K149" s="275"/>
    </row>
    <row r="150" spans="2:11" ht="15" customHeight="1" x14ac:dyDescent="0.3">
      <c r="B150" s="257"/>
      <c r="C150" s="279" t="s">
        <v>838</v>
      </c>
      <c r="D150" s="237"/>
      <c r="E150" s="237"/>
      <c r="F150" s="280" t="s">
        <v>790</v>
      </c>
      <c r="G150" s="237"/>
      <c r="H150" s="279" t="s">
        <v>849</v>
      </c>
      <c r="I150" s="279" t="s">
        <v>792</v>
      </c>
      <c r="J150" s="279" t="s">
        <v>840</v>
      </c>
      <c r="K150" s="275"/>
    </row>
    <row r="151" spans="2:11" ht="15" customHeight="1" x14ac:dyDescent="0.3">
      <c r="B151" s="257"/>
      <c r="C151" s="279" t="s">
        <v>739</v>
      </c>
      <c r="D151" s="237"/>
      <c r="E151" s="237"/>
      <c r="F151" s="280" t="s">
        <v>790</v>
      </c>
      <c r="G151" s="237"/>
      <c r="H151" s="279" t="s">
        <v>850</v>
      </c>
      <c r="I151" s="279" t="s">
        <v>792</v>
      </c>
      <c r="J151" s="279" t="s">
        <v>840</v>
      </c>
      <c r="K151" s="275"/>
    </row>
    <row r="152" spans="2:11" ht="15" customHeight="1" x14ac:dyDescent="0.3">
      <c r="B152" s="257"/>
      <c r="C152" s="279" t="s">
        <v>795</v>
      </c>
      <c r="D152" s="237"/>
      <c r="E152" s="237"/>
      <c r="F152" s="280" t="s">
        <v>796</v>
      </c>
      <c r="G152" s="237"/>
      <c r="H152" s="279" t="s">
        <v>829</v>
      </c>
      <c r="I152" s="279" t="s">
        <v>792</v>
      </c>
      <c r="J152" s="279">
        <v>50</v>
      </c>
      <c r="K152" s="275"/>
    </row>
    <row r="153" spans="2:11" ht="15" customHeight="1" x14ac:dyDescent="0.3">
      <c r="B153" s="257"/>
      <c r="C153" s="279" t="s">
        <v>798</v>
      </c>
      <c r="D153" s="237"/>
      <c r="E153" s="237"/>
      <c r="F153" s="280" t="s">
        <v>790</v>
      </c>
      <c r="G153" s="237"/>
      <c r="H153" s="279" t="s">
        <v>829</v>
      </c>
      <c r="I153" s="279" t="s">
        <v>800</v>
      </c>
      <c r="J153" s="279"/>
      <c r="K153" s="275"/>
    </row>
    <row r="154" spans="2:11" ht="15" customHeight="1" x14ac:dyDescent="0.3">
      <c r="B154" s="257"/>
      <c r="C154" s="279" t="s">
        <v>809</v>
      </c>
      <c r="D154" s="237"/>
      <c r="E154" s="237"/>
      <c r="F154" s="280" t="s">
        <v>796</v>
      </c>
      <c r="G154" s="237"/>
      <c r="H154" s="279" t="s">
        <v>829</v>
      </c>
      <c r="I154" s="279" t="s">
        <v>792</v>
      </c>
      <c r="J154" s="279">
        <v>50</v>
      </c>
      <c r="K154" s="275"/>
    </row>
    <row r="155" spans="2:11" ht="15" customHeight="1" x14ac:dyDescent="0.3">
      <c r="B155" s="257"/>
      <c r="C155" s="279" t="s">
        <v>817</v>
      </c>
      <c r="D155" s="237"/>
      <c r="E155" s="237"/>
      <c r="F155" s="280" t="s">
        <v>796</v>
      </c>
      <c r="G155" s="237"/>
      <c r="H155" s="279" t="s">
        <v>829</v>
      </c>
      <c r="I155" s="279" t="s">
        <v>792</v>
      </c>
      <c r="J155" s="279">
        <v>50</v>
      </c>
      <c r="K155" s="275"/>
    </row>
    <row r="156" spans="2:11" ht="15" customHeight="1" x14ac:dyDescent="0.3">
      <c r="B156" s="257"/>
      <c r="C156" s="279" t="s">
        <v>815</v>
      </c>
      <c r="D156" s="237"/>
      <c r="E156" s="237"/>
      <c r="F156" s="280" t="s">
        <v>796</v>
      </c>
      <c r="G156" s="237"/>
      <c r="H156" s="279" t="s">
        <v>829</v>
      </c>
      <c r="I156" s="279" t="s">
        <v>792</v>
      </c>
      <c r="J156" s="279">
        <v>50</v>
      </c>
      <c r="K156" s="275"/>
    </row>
    <row r="157" spans="2:11" ht="15" customHeight="1" x14ac:dyDescent="0.3">
      <c r="B157" s="257"/>
      <c r="C157" s="279" t="s">
        <v>90</v>
      </c>
      <c r="D157" s="237"/>
      <c r="E157" s="237"/>
      <c r="F157" s="280" t="s">
        <v>790</v>
      </c>
      <c r="G157" s="237"/>
      <c r="H157" s="279" t="s">
        <v>851</v>
      </c>
      <c r="I157" s="279" t="s">
        <v>792</v>
      </c>
      <c r="J157" s="279" t="s">
        <v>852</v>
      </c>
      <c r="K157" s="275"/>
    </row>
    <row r="158" spans="2:11" ht="15" customHeight="1" x14ac:dyDescent="0.3">
      <c r="B158" s="257"/>
      <c r="C158" s="279" t="s">
        <v>853</v>
      </c>
      <c r="D158" s="237"/>
      <c r="E158" s="237"/>
      <c r="F158" s="280" t="s">
        <v>790</v>
      </c>
      <c r="G158" s="237"/>
      <c r="H158" s="279" t="s">
        <v>854</v>
      </c>
      <c r="I158" s="279" t="s">
        <v>824</v>
      </c>
      <c r="J158" s="279"/>
      <c r="K158" s="275"/>
    </row>
    <row r="159" spans="2:11" ht="15" customHeight="1" x14ac:dyDescent="0.3">
      <c r="B159" s="281"/>
      <c r="C159" s="263"/>
      <c r="D159" s="263"/>
      <c r="E159" s="263"/>
      <c r="F159" s="263"/>
      <c r="G159" s="263"/>
      <c r="H159" s="263"/>
      <c r="I159" s="263"/>
      <c r="J159" s="263"/>
      <c r="K159" s="282"/>
    </row>
    <row r="160" spans="2:11" ht="18.75" customHeight="1" x14ac:dyDescent="0.3">
      <c r="B160" s="234"/>
      <c r="C160" s="237"/>
      <c r="D160" s="237"/>
      <c r="E160" s="237"/>
      <c r="F160" s="256"/>
      <c r="G160" s="237"/>
      <c r="H160" s="237"/>
      <c r="I160" s="237"/>
      <c r="J160" s="237"/>
      <c r="K160" s="234"/>
    </row>
    <row r="161" spans="2:11" ht="18.75" customHeight="1" x14ac:dyDescent="0.3">
      <c r="B161" s="243"/>
      <c r="C161" s="243"/>
      <c r="D161" s="243"/>
      <c r="E161" s="243"/>
      <c r="F161" s="243"/>
      <c r="G161" s="243"/>
      <c r="H161" s="243"/>
      <c r="I161" s="243"/>
      <c r="J161" s="243"/>
      <c r="K161" s="243"/>
    </row>
    <row r="162" spans="2:11" ht="7.5" customHeight="1" x14ac:dyDescent="0.3">
      <c r="B162" s="221"/>
      <c r="C162" s="222"/>
      <c r="D162" s="222"/>
      <c r="E162" s="222"/>
      <c r="F162" s="222"/>
      <c r="G162" s="222"/>
      <c r="H162" s="222"/>
      <c r="I162" s="222"/>
      <c r="J162" s="222"/>
      <c r="K162" s="223"/>
    </row>
    <row r="163" spans="2:11" ht="45" customHeight="1" x14ac:dyDescent="0.3">
      <c r="B163" s="224"/>
      <c r="C163" s="225" t="s">
        <v>855</v>
      </c>
      <c r="D163" s="225"/>
      <c r="E163" s="225"/>
      <c r="F163" s="225"/>
      <c r="G163" s="225"/>
      <c r="H163" s="225"/>
      <c r="I163" s="225"/>
      <c r="J163" s="225"/>
      <c r="K163" s="226"/>
    </row>
    <row r="164" spans="2:11" ht="17.25" customHeight="1" x14ac:dyDescent="0.3">
      <c r="B164" s="224"/>
      <c r="C164" s="250" t="s">
        <v>784</v>
      </c>
      <c r="D164" s="250"/>
      <c r="E164" s="250"/>
      <c r="F164" s="250" t="s">
        <v>785</v>
      </c>
      <c r="G164" s="283"/>
      <c r="H164" s="284" t="s">
        <v>106</v>
      </c>
      <c r="I164" s="284" t="s">
        <v>59</v>
      </c>
      <c r="J164" s="250" t="s">
        <v>786</v>
      </c>
      <c r="K164" s="226"/>
    </row>
    <row r="165" spans="2:11" ht="17.25" customHeight="1" x14ac:dyDescent="0.3">
      <c r="B165" s="228"/>
      <c r="C165" s="252" t="s">
        <v>787</v>
      </c>
      <c r="D165" s="252"/>
      <c r="E165" s="252"/>
      <c r="F165" s="253" t="s">
        <v>788</v>
      </c>
      <c r="G165" s="285"/>
      <c r="H165" s="286"/>
      <c r="I165" s="286"/>
      <c r="J165" s="252" t="s">
        <v>789</v>
      </c>
      <c r="K165" s="230"/>
    </row>
    <row r="166" spans="2:11" ht="5.25" customHeight="1" x14ac:dyDescent="0.3">
      <c r="B166" s="257"/>
      <c r="C166" s="255"/>
      <c r="D166" s="255"/>
      <c r="E166" s="255"/>
      <c r="F166" s="255"/>
      <c r="G166" s="237"/>
      <c r="H166" s="255"/>
      <c r="I166" s="255"/>
      <c r="J166" s="255"/>
      <c r="K166" s="275"/>
    </row>
    <row r="167" spans="2:11" ht="15" customHeight="1" x14ac:dyDescent="0.3">
      <c r="B167" s="257"/>
      <c r="C167" s="237" t="s">
        <v>793</v>
      </c>
      <c r="D167" s="237"/>
      <c r="E167" s="237"/>
      <c r="F167" s="256" t="s">
        <v>790</v>
      </c>
      <c r="G167" s="237"/>
      <c r="H167" s="237" t="s">
        <v>829</v>
      </c>
      <c r="I167" s="237" t="s">
        <v>792</v>
      </c>
      <c r="J167" s="237">
        <v>120</v>
      </c>
      <c r="K167" s="275"/>
    </row>
    <row r="168" spans="2:11" ht="15" customHeight="1" x14ac:dyDescent="0.3">
      <c r="B168" s="257"/>
      <c r="C168" s="237" t="s">
        <v>838</v>
      </c>
      <c r="D168" s="237"/>
      <c r="E168" s="237"/>
      <c r="F168" s="256" t="s">
        <v>790</v>
      </c>
      <c r="G168" s="237"/>
      <c r="H168" s="237" t="s">
        <v>839</v>
      </c>
      <c r="I168" s="237" t="s">
        <v>792</v>
      </c>
      <c r="J168" s="237" t="s">
        <v>840</v>
      </c>
      <c r="K168" s="275"/>
    </row>
    <row r="169" spans="2:11" ht="15" customHeight="1" x14ac:dyDescent="0.3">
      <c r="B169" s="257"/>
      <c r="C169" s="237" t="s">
        <v>739</v>
      </c>
      <c r="D169" s="237"/>
      <c r="E169" s="237"/>
      <c r="F169" s="256" t="s">
        <v>790</v>
      </c>
      <c r="G169" s="237"/>
      <c r="H169" s="237" t="s">
        <v>856</v>
      </c>
      <c r="I169" s="237" t="s">
        <v>792</v>
      </c>
      <c r="J169" s="237" t="s">
        <v>840</v>
      </c>
      <c r="K169" s="275"/>
    </row>
    <row r="170" spans="2:11" ht="15" customHeight="1" x14ac:dyDescent="0.3">
      <c r="B170" s="257"/>
      <c r="C170" s="237" t="s">
        <v>795</v>
      </c>
      <c r="D170" s="237"/>
      <c r="E170" s="237"/>
      <c r="F170" s="256" t="s">
        <v>796</v>
      </c>
      <c r="G170" s="237"/>
      <c r="H170" s="237" t="s">
        <v>856</v>
      </c>
      <c r="I170" s="237" t="s">
        <v>792</v>
      </c>
      <c r="J170" s="237">
        <v>50</v>
      </c>
      <c r="K170" s="275"/>
    </row>
    <row r="171" spans="2:11" ht="15" customHeight="1" x14ac:dyDescent="0.3">
      <c r="B171" s="257"/>
      <c r="C171" s="237" t="s">
        <v>798</v>
      </c>
      <c r="D171" s="237"/>
      <c r="E171" s="237"/>
      <c r="F171" s="256" t="s">
        <v>790</v>
      </c>
      <c r="G171" s="237"/>
      <c r="H171" s="237" t="s">
        <v>856</v>
      </c>
      <c r="I171" s="237" t="s">
        <v>800</v>
      </c>
      <c r="J171" s="237"/>
      <c r="K171" s="275"/>
    </row>
    <row r="172" spans="2:11" ht="15" customHeight="1" x14ac:dyDescent="0.3">
      <c r="B172" s="257"/>
      <c r="C172" s="237" t="s">
        <v>809</v>
      </c>
      <c r="D172" s="237"/>
      <c r="E172" s="237"/>
      <c r="F172" s="256" t="s">
        <v>796</v>
      </c>
      <c r="G172" s="237"/>
      <c r="H172" s="237" t="s">
        <v>856</v>
      </c>
      <c r="I172" s="237" t="s">
        <v>792</v>
      </c>
      <c r="J172" s="237">
        <v>50</v>
      </c>
      <c r="K172" s="275"/>
    </row>
    <row r="173" spans="2:11" ht="15" customHeight="1" x14ac:dyDescent="0.3">
      <c r="B173" s="257"/>
      <c r="C173" s="237" t="s">
        <v>817</v>
      </c>
      <c r="D173" s="237"/>
      <c r="E173" s="237"/>
      <c r="F173" s="256" t="s">
        <v>796</v>
      </c>
      <c r="G173" s="237"/>
      <c r="H173" s="237" t="s">
        <v>856</v>
      </c>
      <c r="I173" s="237" t="s">
        <v>792</v>
      </c>
      <c r="J173" s="237">
        <v>50</v>
      </c>
      <c r="K173" s="275"/>
    </row>
    <row r="174" spans="2:11" ht="15" customHeight="1" x14ac:dyDescent="0.3">
      <c r="B174" s="257"/>
      <c r="C174" s="237" t="s">
        <v>815</v>
      </c>
      <c r="D174" s="237"/>
      <c r="E174" s="237"/>
      <c r="F174" s="256" t="s">
        <v>796</v>
      </c>
      <c r="G174" s="237"/>
      <c r="H174" s="237" t="s">
        <v>856</v>
      </c>
      <c r="I174" s="237" t="s">
        <v>792</v>
      </c>
      <c r="J174" s="237">
        <v>50</v>
      </c>
      <c r="K174" s="275"/>
    </row>
    <row r="175" spans="2:11" ht="15" customHeight="1" x14ac:dyDescent="0.3">
      <c r="B175" s="257"/>
      <c r="C175" s="237" t="s">
        <v>105</v>
      </c>
      <c r="D175" s="237"/>
      <c r="E175" s="237"/>
      <c r="F175" s="256" t="s">
        <v>790</v>
      </c>
      <c r="G175" s="237"/>
      <c r="H175" s="237" t="s">
        <v>857</v>
      </c>
      <c r="I175" s="237" t="s">
        <v>858</v>
      </c>
      <c r="J175" s="237"/>
      <c r="K175" s="275"/>
    </row>
    <row r="176" spans="2:11" ht="15" customHeight="1" x14ac:dyDescent="0.3">
      <c r="B176" s="257"/>
      <c r="C176" s="237" t="s">
        <v>59</v>
      </c>
      <c r="D176" s="237"/>
      <c r="E176" s="237"/>
      <c r="F176" s="256" t="s">
        <v>790</v>
      </c>
      <c r="G176" s="237"/>
      <c r="H176" s="237" t="s">
        <v>859</v>
      </c>
      <c r="I176" s="237" t="s">
        <v>860</v>
      </c>
      <c r="J176" s="237">
        <v>1</v>
      </c>
      <c r="K176" s="275"/>
    </row>
    <row r="177" spans="2:11" ht="15" customHeight="1" x14ac:dyDescent="0.3">
      <c r="B177" s="257"/>
      <c r="C177" s="237" t="s">
        <v>55</v>
      </c>
      <c r="D177" s="237"/>
      <c r="E177" s="237"/>
      <c r="F177" s="256" t="s">
        <v>790</v>
      </c>
      <c r="G177" s="237"/>
      <c r="H177" s="237" t="s">
        <v>861</v>
      </c>
      <c r="I177" s="237" t="s">
        <v>792</v>
      </c>
      <c r="J177" s="237">
        <v>20</v>
      </c>
      <c r="K177" s="275"/>
    </row>
    <row r="178" spans="2:11" ht="15" customHeight="1" x14ac:dyDescent="0.3">
      <c r="B178" s="257"/>
      <c r="C178" s="237" t="s">
        <v>106</v>
      </c>
      <c r="D178" s="237"/>
      <c r="E178" s="237"/>
      <c r="F178" s="256" t="s">
        <v>790</v>
      </c>
      <c r="G178" s="237"/>
      <c r="H178" s="237" t="s">
        <v>862</v>
      </c>
      <c r="I178" s="237" t="s">
        <v>792</v>
      </c>
      <c r="J178" s="237">
        <v>255</v>
      </c>
      <c r="K178" s="275"/>
    </row>
    <row r="179" spans="2:11" ht="15" customHeight="1" x14ac:dyDescent="0.3">
      <c r="B179" s="257"/>
      <c r="C179" s="237" t="s">
        <v>107</v>
      </c>
      <c r="D179" s="237"/>
      <c r="E179" s="237"/>
      <c r="F179" s="256" t="s">
        <v>790</v>
      </c>
      <c r="G179" s="237"/>
      <c r="H179" s="237" t="s">
        <v>755</v>
      </c>
      <c r="I179" s="237" t="s">
        <v>792</v>
      </c>
      <c r="J179" s="237">
        <v>10</v>
      </c>
      <c r="K179" s="275"/>
    </row>
    <row r="180" spans="2:11" ht="15" customHeight="1" x14ac:dyDescent="0.3">
      <c r="B180" s="257"/>
      <c r="C180" s="237" t="s">
        <v>108</v>
      </c>
      <c r="D180" s="237"/>
      <c r="E180" s="237"/>
      <c r="F180" s="256" t="s">
        <v>790</v>
      </c>
      <c r="G180" s="237"/>
      <c r="H180" s="237" t="s">
        <v>863</v>
      </c>
      <c r="I180" s="237" t="s">
        <v>824</v>
      </c>
      <c r="J180" s="237"/>
      <c r="K180" s="275"/>
    </row>
    <row r="181" spans="2:11" ht="15" customHeight="1" x14ac:dyDescent="0.3">
      <c r="B181" s="257"/>
      <c r="C181" s="237" t="s">
        <v>864</v>
      </c>
      <c r="D181" s="237"/>
      <c r="E181" s="237"/>
      <c r="F181" s="256" t="s">
        <v>790</v>
      </c>
      <c r="G181" s="237"/>
      <c r="H181" s="237" t="s">
        <v>865</v>
      </c>
      <c r="I181" s="237" t="s">
        <v>824</v>
      </c>
      <c r="J181" s="237"/>
      <c r="K181" s="275"/>
    </row>
    <row r="182" spans="2:11" ht="15" customHeight="1" x14ac:dyDescent="0.3">
      <c r="B182" s="257"/>
      <c r="C182" s="237" t="s">
        <v>853</v>
      </c>
      <c r="D182" s="237"/>
      <c r="E182" s="237"/>
      <c r="F182" s="256" t="s">
        <v>790</v>
      </c>
      <c r="G182" s="237"/>
      <c r="H182" s="237" t="s">
        <v>866</v>
      </c>
      <c r="I182" s="237" t="s">
        <v>824</v>
      </c>
      <c r="J182" s="237"/>
      <c r="K182" s="275"/>
    </row>
    <row r="183" spans="2:11" ht="15" customHeight="1" x14ac:dyDescent="0.3">
      <c r="B183" s="257"/>
      <c r="C183" s="237" t="s">
        <v>110</v>
      </c>
      <c r="D183" s="237"/>
      <c r="E183" s="237"/>
      <c r="F183" s="256" t="s">
        <v>796</v>
      </c>
      <c r="G183" s="237"/>
      <c r="H183" s="237" t="s">
        <v>867</v>
      </c>
      <c r="I183" s="237" t="s">
        <v>792</v>
      </c>
      <c r="J183" s="237">
        <v>50</v>
      </c>
      <c r="K183" s="275"/>
    </row>
    <row r="184" spans="2:11" ht="15" customHeight="1" x14ac:dyDescent="0.3">
      <c r="B184" s="257"/>
      <c r="C184" s="237" t="s">
        <v>868</v>
      </c>
      <c r="D184" s="237"/>
      <c r="E184" s="237"/>
      <c r="F184" s="256" t="s">
        <v>796</v>
      </c>
      <c r="G184" s="237"/>
      <c r="H184" s="237" t="s">
        <v>869</v>
      </c>
      <c r="I184" s="237" t="s">
        <v>870</v>
      </c>
      <c r="J184" s="237"/>
      <c r="K184" s="275"/>
    </row>
    <row r="185" spans="2:11" ht="15" customHeight="1" x14ac:dyDescent="0.3">
      <c r="B185" s="257"/>
      <c r="C185" s="237" t="s">
        <v>871</v>
      </c>
      <c r="D185" s="237"/>
      <c r="E185" s="237"/>
      <c r="F185" s="256" t="s">
        <v>796</v>
      </c>
      <c r="G185" s="237"/>
      <c r="H185" s="237" t="s">
        <v>872</v>
      </c>
      <c r="I185" s="237" t="s">
        <v>870</v>
      </c>
      <c r="J185" s="237"/>
      <c r="K185" s="275"/>
    </row>
    <row r="186" spans="2:11" ht="15" customHeight="1" x14ac:dyDescent="0.3">
      <c r="B186" s="257"/>
      <c r="C186" s="237" t="s">
        <v>873</v>
      </c>
      <c r="D186" s="237"/>
      <c r="E186" s="237"/>
      <c r="F186" s="256" t="s">
        <v>796</v>
      </c>
      <c r="G186" s="237"/>
      <c r="H186" s="237" t="s">
        <v>874</v>
      </c>
      <c r="I186" s="237" t="s">
        <v>870</v>
      </c>
      <c r="J186" s="237"/>
      <c r="K186" s="275"/>
    </row>
    <row r="187" spans="2:11" ht="15" customHeight="1" x14ac:dyDescent="0.3">
      <c r="B187" s="257"/>
      <c r="C187" s="220" t="s">
        <v>875</v>
      </c>
      <c r="D187" s="237"/>
      <c r="E187" s="237"/>
      <c r="F187" s="256" t="s">
        <v>796</v>
      </c>
      <c r="G187" s="237"/>
      <c r="H187" s="237" t="s">
        <v>876</v>
      </c>
      <c r="I187" s="237" t="s">
        <v>877</v>
      </c>
      <c r="J187" s="287" t="s">
        <v>878</v>
      </c>
      <c r="K187" s="275"/>
    </row>
    <row r="188" spans="2:11" ht="15" customHeight="1" x14ac:dyDescent="0.3">
      <c r="B188" s="257"/>
      <c r="C188" s="243" t="s">
        <v>44</v>
      </c>
      <c r="D188" s="237"/>
      <c r="E188" s="237"/>
      <c r="F188" s="256" t="s">
        <v>790</v>
      </c>
      <c r="G188" s="237"/>
      <c r="H188" s="234" t="s">
        <v>879</v>
      </c>
      <c r="I188" s="237" t="s">
        <v>880</v>
      </c>
      <c r="J188" s="237"/>
      <c r="K188" s="275"/>
    </row>
    <row r="189" spans="2:11" ht="15" customHeight="1" x14ac:dyDescent="0.3">
      <c r="B189" s="257"/>
      <c r="C189" s="243" t="s">
        <v>881</v>
      </c>
      <c r="D189" s="237"/>
      <c r="E189" s="237"/>
      <c r="F189" s="256" t="s">
        <v>790</v>
      </c>
      <c r="G189" s="237"/>
      <c r="H189" s="237" t="s">
        <v>882</v>
      </c>
      <c r="I189" s="237" t="s">
        <v>824</v>
      </c>
      <c r="J189" s="237"/>
      <c r="K189" s="275"/>
    </row>
    <row r="190" spans="2:11" ht="15" customHeight="1" x14ac:dyDescent="0.3">
      <c r="B190" s="257"/>
      <c r="C190" s="243" t="s">
        <v>883</v>
      </c>
      <c r="D190" s="237"/>
      <c r="E190" s="237"/>
      <c r="F190" s="256" t="s">
        <v>790</v>
      </c>
      <c r="G190" s="237"/>
      <c r="H190" s="237" t="s">
        <v>884</v>
      </c>
      <c r="I190" s="237" t="s">
        <v>824</v>
      </c>
      <c r="J190" s="237"/>
      <c r="K190" s="275"/>
    </row>
    <row r="191" spans="2:11" ht="15" customHeight="1" x14ac:dyDescent="0.3">
      <c r="B191" s="257"/>
      <c r="C191" s="243" t="s">
        <v>885</v>
      </c>
      <c r="D191" s="237"/>
      <c r="E191" s="237"/>
      <c r="F191" s="256" t="s">
        <v>796</v>
      </c>
      <c r="G191" s="237"/>
      <c r="H191" s="237" t="s">
        <v>886</v>
      </c>
      <c r="I191" s="237" t="s">
        <v>824</v>
      </c>
      <c r="J191" s="237"/>
      <c r="K191" s="275"/>
    </row>
    <row r="192" spans="2:11" ht="15" customHeight="1" x14ac:dyDescent="0.3">
      <c r="B192" s="281"/>
      <c r="C192" s="288"/>
      <c r="D192" s="263"/>
      <c r="E192" s="263"/>
      <c r="F192" s="263"/>
      <c r="G192" s="263"/>
      <c r="H192" s="263"/>
      <c r="I192" s="263"/>
      <c r="J192" s="263"/>
      <c r="K192" s="282"/>
    </row>
    <row r="193" spans="2:11" ht="18.75" customHeight="1" x14ac:dyDescent="0.3">
      <c r="B193" s="234"/>
      <c r="C193" s="237"/>
      <c r="D193" s="237"/>
      <c r="E193" s="237"/>
      <c r="F193" s="256"/>
      <c r="G193" s="237"/>
      <c r="H193" s="237"/>
      <c r="I193" s="237"/>
      <c r="J193" s="237"/>
      <c r="K193" s="234"/>
    </row>
    <row r="194" spans="2:11" ht="18.75" customHeight="1" x14ac:dyDescent="0.3">
      <c r="B194" s="234"/>
      <c r="C194" s="237"/>
      <c r="D194" s="237"/>
      <c r="E194" s="237"/>
      <c r="F194" s="256"/>
      <c r="G194" s="237"/>
      <c r="H194" s="237"/>
      <c r="I194" s="237"/>
      <c r="J194" s="237"/>
      <c r="K194" s="234"/>
    </row>
    <row r="195" spans="2:11" ht="18.75" customHeight="1" x14ac:dyDescent="0.3">
      <c r="B195" s="243"/>
      <c r="C195" s="243"/>
      <c r="D195" s="243"/>
      <c r="E195" s="243"/>
      <c r="F195" s="243"/>
      <c r="G195" s="243"/>
      <c r="H195" s="243"/>
      <c r="I195" s="243"/>
      <c r="J195" s="243"/>
      <c r="K195" s="243"/>
    </row>
    <row r="196" spans="2:11" x14ac:dyDescent="0.3">
      <c r="B196" s="221"/>
      <c r="C196" s="222"/>
      <c r="D196" s="222"/>
      <c r="E196" s="222"/>
      <c r="F196" s="222"/>
      <c r="G196" s="222"/>
      <c r="H196" s="222"/>
      <c r="I196" s="222"/>
      <c r="J196" s="222"/>
      <c r="K196" s="223"/>
    </row>
    <row r="197" spans="2:11" ht="21" x14ac:dyDescent="0.3">
      <c r="B197" s="224"/>
      <c r="C197" s="225" t="s">
        <v>887</v>
      </c>
      <c r="D197" s="225"/>
      <c r="E197" s="225"/>
      <c r="F197" s="225"/>
      <c r="G197" s="225"/>
      <c r="H197" s="225"/>
      <c r="I197" s="225"/>
      <c r="J197" s="225"/>
      <c r="K197" s="226"/>
    </row>
    <row r="198" spans="2:11" ht="25.5" customHeight="1" x14ac:dyDescent="0.3">
      <c r="B198" s="224"/>
      <c r="C198" s="289" t="s">
        <v>888</v>
      </c>
      <c r="D198" s="289"/>
      <c r="E198" s="289"/>
      <c r="F198" s="289" t="s">
        <v>889</v>
      </c>
      <c r="G198" s="290"/>
      <c r="H198" s="291" t="s">
        <v>890</v>
      </c>
      <c r="I198" s="291"/>
      <c r="J198" s="291"/>
      <c r="K198" s="226"/>
    </row>
    <row r="199" spans="2:11" ht="5.25" customHeight="1" x14ac:dyDescent="0.3">
      <c r="B199" s="257"/>
      <c r="C199" s="255"/>
      <c r="D199" s="255"/>
      <c r="E199" s="255"/>
      <c r="F199" s="255"/>
      <c r="G199" s="237"/>
      <c r="H199" s="255"/>
      <c r="I199" s="255"/>
      <c r="J199" s="255"/>
      <c r="K199" s="275"/>
    </row>
    <row r="200" spans="2:11" ht="15" customHeight="1" x14ac:dyDescent="0.3">
      <c r="B200" s="257"/>
      <c r="C200" s="237" t="s">
        <v>880</v>
      </c>
      <c r="D200" s="237"/>
      <c r="E200" s="237"/>
      <c r="F200" s="256" t="s">
        <v>45</v>
      </c>
      <c r="G200" s="237"/>
      <c r="H200" s="292" t="s">
        <v>891</v>
      </c>
      <c r="I200" s="292"/>
      <c r="J200" s="292"/>
      <c r="K200" s="275"/>
    </row>
    <row r="201" spans="2:11" ht="15" customHeight="1" x14ac:dyDescent="0.3">
      <c r="B201" s="257"/>
      <c r="C201" s="261"/>
      <c r="D201" s="237"/>
      <c r="E201" s="237"/>
      <c r="F201" s="256" t="s">
        <v>46</v>
      </c>
      <c r="G201" s="237"/>
      <c r="H201" s="292" t="s">
        <v>892</v>
      </c>
      <c r="I201" s="292"/>
      <c r="J201" s="292"/>
      <c r="K201" s="275"/>
    </row>
    <row r="202" spans="2:11" ht="15" customHeight="1" x14ac:dyDescent="0.3">
      <c r="B202" s="257"/>
      <c r="C202" s="261"/>
      <c r="D202" s="237"/>
      <c r="E202" s="237"/>
      <c r="F202" s="256" t="s">
        <v>49</v>
      </c>
      <c r="G202" s="237"/>
      <c r="H202" s="292" t="s">
        <v>893</v>
      </c>
      <c r="I202" s="292"/>
      <c r="J202" s="292"/>
      <c r="K202" s="275"/>
    </row>
    <row r="203" spans="2:11" ht="15" customHeight="1" x14ac:dyDescent="0.3">
      <c r="B203" s="257"/>
      <c r="C203" s="237"/>
      <c r="D203" s="237"/>
      <c r="E203" s="237"/>
      <c r="F203" s="256" t="s">
        <v>47</v>
      </c>
      <c r="G203" s="237"/>
      <c r="H203" s="292" t="s">
        <v>894</v>
      </c>
      <c r="I203" s="292"/>
      <c r="J203" s="292"/>
      <c r="K203" s="275"/>
    </row>
    <row r="204" spans="2:11" ht="15" customHeight="1" x14ac:dyDescent="0.3">
      <c r="B204" s="257"/>
      <c r="C204" s="237"/>
      <c r="D204" s="237"/>
      <c r="E204" s="237"/>
      <c r="F204" s="256" t="s">
        <v>48</v>
      </c>
      <c r="G204" s="237"/>
      <c r="H204" s="292" t="s">
        <v>895</v>
      </c>
      <c r="I204" s="292"/>
      <c r="J204" s="292"/>
      <c r="K204" s="275"/>
    </row>
    <row r="205" spans="2:11" ht="15" customHeight="1" x14ac:dyDescent="0.3">
      <c r="B205" s="257"/>
      <c r="C205" s="237"/>
      <c r="D205" s="237"/>
      <c r="E205" s="237"/>
      <c r="F205" s="256"/>
      <c r="G205" s="237"/>
      <c r="H205" s="237"/>
      <c r="I205" s="237"/>
      <c r="J205" s="237"/>
      <c r="K205" s="275"/>
    </row>
    <row r="206" spans="2:11" ht="15" customHeight="1" x14ac:dyDescent="0.3">
      <c r="B206" s="257"/>
      <c r="C206" s="237" t="s">
        <v>836</v>
      </c>
      <c r="D206" s="237"/>
      <c r="E206" s="237"/>
      <c r="F206" s="256" t="s">
        <v>80</v>
      </c>
      <c r="G206" s="237"/>
      <c r="H206" s="292" t="s">
        <v>896</v>
      </c>
      <c r="I206" s="292"/>
      <c r="J206" s="292"/>
      <c r="K206" s="275"/>
    </row>
    <row r="207" spans="2:11" ht="15" customHeight="1" x14ac:dyDescent="0.3">
      <c r="B207" s="257"/>
      <c r="C207" s="261"/>
      <c r="D207" s="237"/>
      <c r="E207" s="237"/>
      <c r="F207" s="256" t="s">
        <v>733</v>
      </c>
      <c r="G207" s="237"/>
      <c r="H207" s="292" t="s">
        <v>734</v>
      </c>
      <c r="I207" s="292"/>
      <c r="J207" s="292"/>
      <c r="K207" s="275"/>
    </row>
    <row r="208" spans="2:11" ht="15" customHeight="1" x14ac:dyDescent="0.3">
      <c r="B208" s="257"/>
      <c r="C208" s="237"/>
      <c r="D208" s="237"/>
      <c r="E208" s="237"/>
      <c r="F208" s="256" t="s">
        <v>731</v>
      </c>
      <c r="G208" s="237"/>
      <c r="H208" s="292" t="s">
        <v>897</v>
      </c>
      <c r="I208" s="292"/>
      <c r="J208" s="292"/>
      <c r="K208" s="275"/>
    </row>
    <row r="209" spans="2:11" ht="15" customHeight="1" x14ac:dyDescent="0.3">
      <c r="B209" s="293"/>
      <c r="C209" s="261"/>
      <c r="D209" s="261"/>
      <c r="E209" s="261"/>
      <c r="F209" s="256" t="s">
        <v>735</v>
      </c>
      <c r="G209" s="243"/>
      <c r="H209" s="294" t="s">
        <v>736</v>
      </c>
      <c r="I209" s="294"/>
      <c r="J209" s="294"/>
      <c r="K209" s="295"/>
    </row>
    <row r="210" spans="2:11" ht="15" customHeight="1" x14ac:dyDescent="0.3">
      <c r="B210" s="293"/>
      <c r="C210" s="261"/>
      <c r="D210" s="261"/>
      <c r="E210" s="261"/>
      <c r="F210" s="256" t="s">
        <v>737</v>
      </c>
      <c r="G210" s="243"/>
      <c r="H210" s="294" t="s">
        <v>898</v>
      </c>
      <c r="I210" s="294"/>
      <c r="J210" s="294"/>
      <c r="K210" s="295"/>
    </row>
    <row r="211" spans="2:11" ht="15" customHeight="1" x14ac:dyDescent="0.3">
      <c r="B211" s="293"/>
      <c r="C211" s="261"/>
      <c r="D211" s="261"/>
      <c r="E211" s="261"/>
      <c r="F211" s="296"/>
      <c r="G211" s="243"/>
      <c r="H211" s="297"/>
      <c r="I211" s="297"/>
      <c r="J211" s="297"/>
      <c r="K211" s="295"/>
    </row>
    <row r="212" spans="2:11" ht="15" customHeight="1" x14ac:dyDescent="0.3">
      <c r="B212" s="293"/>
      <c r="C212" s="237" t="s">
        <v>860</v>
      </c>
      <c r="D212" s="261"/>
      <c r="E212" s="261"/>
      <c r="F212" s="256">
        <v>1</v>
      </c>
      <c r="G212" s="243"/>
      <c r="H212" s="294" t="s">
        <v>899</v>
      </c>
      <c r="I212" s="294"/>
      <c r="J212" s="294"/>
      <c r="K212" s="295"/>
    </row>
    <row r="213" spans="2:11" ht="15" customHeight="1" x14ac:dyDescent="0.3">
      <c r="B213" s="293"/>
      <c r="C213" s="261"/>
      <c r="D213" s="261"/>
      <c r="E213" s="261"/>
      <c r="F213" s="256">
        <v>2</v>
      </c>
      <c r="G213" s="243"/>
      <c r="H213" s="294" t="s">
        <v>900</v>
      </c>
      <c r="I213" s="294"/>
      <c r="J213" s="294"/>
      <c r="K213" s="295"/>
    </row>
    <row r="214" spans="2:11" ht="15" customHeight="1" x14ac:dyDescent="0.3">
      <c r="B214" s="293"/>
      <c r="C214" s="261"/>
      <c r="D214" s="261"/>
      <c r="E214" s="261"/>
      <c r="F214" s="256">
        <v>3</v>
      </c>
      <c r="G214" s="243"/>
      <c r="H214" s="294" t="s">
        <v>901</v>
      </c>
      <c r="I214" s="294"/>
      <c r="J214" s="294"/>
      <c r="K214" s="295"/>
    </row>
    <row r="215" spans="2:11" ht="15" customHeight="1" x14ac:dyDescent="0.3">
      <c r="B215" s="293"/>
      <c r="C215" s="261"/>
      <c r="D215" s="261"/>
      <c r="E215" s="261"/>
      <c r="F215" s="256">
        <v>4</v>
      </c>
      <c r="G215" s="243"/>
      <c r="H215" s="294" t="s">
        <v>902</v>
      </c>
      <c r="I215" s="294"/>
      <c r="J215" s="294"/>
      <c r="K215" s="295"/>
    </row>
    <row r="216" spans="2:11" ht="12.75" customHeight="1" x14ac:dyDescent="0.3">
      <c r="B216" s="298"/>
      <c r="C216" s="299"/>
      <c r="D216" s="299"/>
      <c r="E216" s="299"/>
      <c r="F216" s="299"/>
      <c r="G216" s="299"/>
      <c r="H216" s="299"/>
      <c r="I216" s="299"/>
      <c r="J216" s="299"/>
      <c r="K216" s="300"/>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D.1.4.2 - Vytápění</vt:lpstr>
      <vt:lpstr>Pokyny pro vyplnění</vt:lpstr>
      <vt:lpstr>'D.1.4.2 - Vytápění'!Názvy_tisku</vt:lpstr>
      <vt:lpstr>'Rekapitulace stavby'!Názvy_tisku</vt:lpstr>
      <vt:lpstr>'D.1.4.2 - Vytápění'!Oblast_tisku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2019-02-26T21:42:47Z</dcterms:created>
  <dcterms:modified xsi:type="dcterms:W3CDTF">2019-02-26T21:42:53Z</dcterms:modified>
</cp:coreProperties>
</file>